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60" windowHeight="4470"/>
  </bookViews>
  <sheets>
    <sheet name="試算表" sheetId="9" r:id="rId1"/>
    <sheet name="試算表 (入力例)" sheetId="8" r:id="rId2"/>
  </sheets>
  <externalReferences>
    <externalReference r:id="rId3"/>
  </externalReferences>
  <definedNames>
    <definedName name="_xlnm.Print_Area" localSheetId="0">試算表!$B$1:$J$34</definedName>
    <definedName name="_xlnm.Print_Area" localSheetId="1">'試算表 (入力例)'!$B$1:$V$34</definedName>
    <definedName name="tbl地域協議会名">[1]テーブル!$C$4:$C$24</definedName>
    <definedName name="w減収率" localSheetId="0">試算表!$BI$17</definedName>
    <definedName name="w減収率" localSheetId="1">'試算表 (入力例)'!$BI$17</definedName>
    <definedName name="w当年産単収" localSheetId="0">試算表!#REF!</definedName>
    <definedName name="w当年産単収" localSheetId="1">'試算表 (入力例)'!#REF!</definedName>
    <definedName name="w標準的収入額" localSheetId="0">試算表!$BI$14</definedName>
    <definedName name="w標準的収入額" localSheetId="1">'試算表 (入力例)'!$BI$14</definedName>
    <definedName name="x地域協議会コード" localSheetId="0">[1]試算表!$BP$6</definedName>
    <definedName name="x地域協議会コード" localSheetId="1">[1]試算表!$BP$6</definedName>
    <definedName name="地域協議会テーブル">[1]テーブル!$B$4:$I$24</definedName>
  </definedNames>
  <calcPr calcId="145621"/>
</workbook>
</file>

<file path=xl/calcChain.xml><?xml version="1.0" encoding="utf-8"?>
<calcChain xmlns="http://schemas.openxmlformats.org/spreadsheetml/2006/main">
  <c r="G6" i="9" l="1"/>
  <c r="F14" i="9" l="1"/>
  <c r="G14" i="9" s="1"/>
  <c r="F23" i="9" s="1"/>
  <c r="F17" i="9"/>
  <c r="G17" i="9" s="1"/>
  <c r="F26" i="9" s="1"/>
  <c r="F16" i="9"/>
  <c r="G16" i="9" s="1"/>
  <c r="F25" i="9" s="1"/>
  <c r="F15" i="9"/>
  <c r="G15" i="9" s="1"/>
  <c r="F24" i="9" s="1"/>
  <c r="H9" i="9"/>
  <c r="I9" i="9" s="1"/>
  <c r="E26" i="9" s="1"/>
  <c r="H8" i="9"/>
  <c r="I8" i="9" s="1"/>
  <c r="E25" i="9" s="1"/>
  <c r="H7" i="9"/>
  <c r="I7" i="9" s="1"/>
  <c r="E24" i="9" s="1"/>
  <c r="G26" i="9" l="1"/>
  <c r="G24" i="9"/>
  <c r="G25" i="9"/>
  <c r="H6" i="9"/>
  <c r="I6" i="9" s="1"/>
  <c r="E23" i="9" s="1"/>
  <c r="G23" i="9" s="1"/>
  <c r="G27" i="9" l="1"/>
  <c r="G30" i="9" s="1"/>
  <c r="G32" i="9" s="1"/>
  <c r="F17" i="8"/>
  <c r="G17" i="8" s="1"/>
  <c r="F26" i="8" s="1"/>
  <c r="F16" i="8"/>
  <c r="G16" i="8" s="1"/>
  <c r="F25" i="8" s="1"/>
  <c r="F15" i="8"/>
  <c r="G15" i="8" s="1"/>
  <c r="F24" i="8" s="1"/>
  <c r="H9" i="8"/>
  <c r="I9" i="8" s="1"/>
  <c r="E26" i="8" s="1"/>
  <c r="H8" i="8"/>
  <c r="I8" i="8" s="1"/>
  <c r="E25" i="8" s="1"/>
  <c r="H7" i="8"/>
  <c r="I7" i="8" s="1"/>
  <c r="E24" i="8" s="1"/>
  <c r="G6" i="8"/>
  <c r="F14" i="8" s="1"/>
  <c r="G14" i="8" s="1"/>
  <c r="F23" i="8" s="1"/>
  <c r="G33" i="9" l="1"/>
  <c r="H6" i="8"/>
  <c r="I6" i="8" s="1"/>
  <c r="E23" i="8" s="1"/>
  <c r="G23" i="8" s="1"/>
  <c r="G24" i="8"/>
  <c r="G25" i="8"/>
  <c r="G26" i="8"/>
  <c r="G27" i="8" l="1"/>
  <c r="G30" i="8" s="1"/>
  <c r="G33" i="8" l="1"/>
  <c r="G32" i="8"/>
</calcChain>
</file>

<file path=xl/sharedStrings.xml><?xml version="1.0" encoding="utf-8"?>
<sst xmlns="http://schemas.openxmlformats.org/spreadsheetml/2006/main" count="150" uniqueCount="66">
  <si>
    <t>○　対象品目ごとの10ａ当たり収入差額の試算</t>
    <rPh sb="2" eb="4">
      <t>タイショウ</t>
    </rPh>
    <rPh sb="4" eb="6">
      <t>ヒンモク</t>
    </rPh>
    <rPh sb="12" eb="13">
      <t>ア</t>
    </rPh>
    <rPh sb="15" eb="17">
      <t>シュウニュウ</t>
    </rPh>
    <rPh sb="17" eb="19">
      <t>サガク</t>
    </rPh>
    <rPh sb="20" eb="22">
      <t>シサン</t>
    </rPh>
    <phoneticPr fontId="2"/>
  </si>
  <si>
    <t>対象品目</t>
    <rPh sb="0" eb="2">
      <t>タイショウ</t>
    </rPh>
    <rPh sb="2" eb="4">
      <t>ヒンモク</t>
    </rPh>
    <phoneticPr fontId="2"/>
  </si>
  <si>
    <t>10ａ当たり当年産収入額（試算）（円／10ａ）</t>
    <rPh sb="3" eb="4">
      <t>ア</t>
    </rPh>
    <rPh sb="6" eb="8">
      <t>トウネン</t>
    </rPh>
    <rPh sb="8" eb="9">
      <t>サン</t>
    </rPh>
    <rPh sb="9" eb="12">
      <t>シュウニュウガク</t>
    </rPh>
    <rPh sb="13" eb="15">
      <t>シサン</t>
    </rPh>
    <rPh sb="17" eb="18">
      <t>エン</t>
    </rPh>
    <phoneticPr fontId="2"/>
  </si>
  <si>
    <t>当年産販売価格
（円）②</t>
    <rPh sb="0" eb="2">
      <t>トウネン</t>
    </rPh>
    <rPh sb="2" eb="3">
      <t>サン</t>
    </rPh>
    <rPh sb="3" eb="5">
      <t>ハンバイ</t>
    </rPh>
    <rPh sb="5" eb="7">
      <t>カカク</t>
    </rPh>
    <rPh sb="9" eb="10">
      <t>エン</t>
    </rPh>
    <phoneticPr fontId="2"/>
  </si>
  <si>
    <t>米</t>
    <rPh sb="0" eb="1">
      <t>コメ</t>
    </rPh>
    <phoneticPr fontId="2"/>
  </si>
  <si>
    <t>小麦</t>
    <rPh sb="0" eb="2">
      <t>コムギ</t>
    </rPh>
    <phoneticPr fontId="2"/>
  </si>
  <si>
    <t>六条大麦
（普通小粒大麦）</t>
    <rPh sb="0" eb="2">
      <t>ロクジョウ</t>
    </rPh>
    <rPh sb="2" eb="4">
      <t>オオムギ</t>
    </rPh>
    <rPh sb="6" eb="8">
      <t>フツウ</t>
    </rPh>
    <rPh sb="8" eb="10">
      <t>コツブ</t>
    </rPh>
    <rPh sb="10" eb="12">
      <t>オオムギ</t>
    </rPh>
    <phoneticPr fontId="2"/>
  </si>
  <si>
    <t>大豆</t>
    <rPh sb="0" eb="2">
      <t>ダイズ</t>
    </rPh>
    <phoneticPr fontId="2"/>
  </si>
  <si>
    <t>○　対象品目ごとの補てん対象面積の試算</t>
    <rPh sb="2" eb="4">
      <t>タイショウ</t>
    </rPh>
    <rPh sb="4" eb="6">
      <t>ヒンモク</t>
    </rPh>
    <rPh sb="9" eb="10">
      <t>ホ</t>
    </rPh>
    <rPh sb="12" eb="14">
      <t>タイショウ</t>
    </rPh>
    <rPh sb="14" eb="16">
      <t>メンセキ</t>
    </rPh>
    <rPh sb="17" eb="19">
      <t>シサン</t>
    </rPh>
    <phoneticPr fontId="2"/>
  </si>
  <si>
    <t>当年産の出荷・販売実績（予定）数量（㎏）⑥</t>
    <rPh sb="0" eb="2">
      <t>トウネン</t>
    </rPh>
    <rPh sb="2" eb="3">
      <t>サン</t>
    </rPh>
    <rPh sb="4" eb="6">
      <t>シュッカ</t>
    </rPh>
    <rPh sb="7" eb="9">
      <t>ハンバイ</t>
    </rPh>
    <rPh sb="9" eb="11">
      <t>ジッセキ</t>
    </rPh>
    <rPh sb="12" eb="14">
      <t>ヨテイ</t>
    </rPh>
    <rPh sb="15" eb="17">
      <t>スウリョウ</t>
    </rPh>
    <phoneticPr fontId="2"/>
  </si>
  <si>
    <t>○　補てん額の試算</t>
    <rPh sb="2" eb="3">
      <t>ホ</t>
    </rPh>
    <rPh sb="5" eb="6">
      <t>ガク</t>
    </rPh>
    <rPh sb="7" eb="9">
      <t>シサン</t>
    </rPh>
    <phoneticPr fontId="2"/>
  </si>
  <si>
    <t>米（Ａ）</t>
    <rPh sb="0" eb="1">
      <t>コメ</t>
    </rPh>
    <phoneticPr fontId="2"/>
  </si>
  <si>
    <t>小麦（Ｂ）</t>
    <rPh sb="0" eb="2">
      <t>コムギ</t>
    </rPh>
    <phoneticPr fontId="2"/>
  </si>
  <si>
    <t>六条大麦（Ｃ）
（普通小粒大麦）</t>
    <rPh sb="0" eb="2">
      <t>ロクジョウ</t>
    </rPh>
    <rPh sb="2" eb="4">
      <t>オオムギ</t>
    </rPh>
    <rPh sb="9" eb="11">
      <t>フツウ</t>
    </rPh>
    <rPh sb="11" eb="13">
      <t>コツブ</t>
    </rPh>
    <rPh sb="13" eb="15">
      <t>オオムギ</t>
    </rPh>
    <phoneticPr fontId="2"/>
  </si>
  <si>
    <t>大豆（Ｄ）</t>
    <rPh sb="0" eb="2">
      <t>ダイズ</t>
    </rPh>
    <phoneticPr fontId="2"/>
  </si>
  <si>
    <t>対象品目全体の収入減少合計額（試算）⑧＝（Ａ）＋（Ｂ）＋（Ｃ）＋（Ｄ）</t>
    <rPh sb="0" eb="2">
      <t>タイショウ</t>
    </rPh>
    <rPh sb="2" eb="4">
      <t>ヒンモク</t>
    </rPh>
    <rPh sb="4" eb="6">
      <t>ゼンタイ</t>
    </rPh>
    <rPh sb="7" eb="9">
      <t>シュウニュウ</t>
    </rPh>
    <rPh sb="9" eb="11">
      <t>ゲンショウ</t>
    </rPh>
    <rPh sb="11" eb="13">
      <t>ゴウケイ</t>
    </rPh>
    <rPh sb="13" eb="14">
      <t>ガク</t>
    </rPh>
    <rPh sb="15" eb="17">
      <t>シサン</t>
    </rPh>
    <phoneticPr fontId="2"/>
  </si>
  <si>
    <t>円</t>
    <rPh sb="0" eb="1">
      <t>エン</t>
    </rPh>
    <phoneticPr fontId="2"/>
  </si>
  <si>
    <t>補てん金額（試算値）</t>
    <rPh sb="0" eb="1">
      <t>ホ</t>
    </rPh>
    <rPh sb="3" eb="4">
      <t>キン</t>
    </rPh>
    <rPh sb="4" eb="5">
      <t>ガク</t>
    </rPh>
    <rPh sb="6" eb="8">
      <t>シサン</t>
    </rPh>
    <rPh sb="8" eb="9">
      <t>チ</t>
    </rPh>
    <phoneticPr fontId="2"/>
  </si>
  <si>
    <t>うち交付金支払い額相当</t>
    <rPh sb="2" eb="5">
      <t>コウフキン</t>
    </rPh>
    <rPh sb="5" eb="7">
      <t>シハラ</t>
    </rPh>
    <rPh sb="8" eb="9">
      <t>ガク</t>
    </rPh>
    <rPh sb="9" eb="11">
      <t>ソウトウ</t>
    </rPh>
    <phoneticPr fontId="2"/>
  </si>
  <si>
    <t>　　積立金返納額相当</t>
    <rPh sb="2" eb="5">
      <t>ツミタテキン</t>
    </rPh>
    <rPh sb="5" eb="7">
      <t>ヘンノウ</t>
    </rPh>
    <rPh sb="7" eb="8">
      <t>ガク</t>
    </rPh>
    <rPh sb="8" eb="10">
      <t>ソウトウ</t>
    </rPh>
    <phoneticPr fontId="2"/>
  </si>
  <si>
    <t>10ａ当たり
標準的収入額
（円/10a）①</t>
    <rPh sb="3" eb="4">
      <t>ア</t>
    </rPh>
    <rPh sb="7" eb="10">
      <t>ヒョウジュンテキ</t>
    </rPh>
    <rPh sb="10" eb="13">
      <t>シュウニュウガク</t>
    </rPh>
    <rPh sb="15" eb="16">
      <t>エン</t>
    </rPh>
    <phoneticPr fontId="2"/>
  </si>
  <si>
    <t>10ａ当たり収入
減少額（試算）（円/10a）
⑤＝①－④</t>
    <rPh sb="3" eb="4">
      <t>ア</t>
    </rPh>
    <rPh sb="6" eb="8">
      <t>シュウニュウ</t>
    </rPh>
    <rPh sb="9" eb="11">
      <t>ゲンショウ</t>
    </rPh>
    <rPh sb="11" eb="12">
      <t>ガク</t>
    </rPh>
    <rPh sb="13" eb="15">
      <t>シサン</t>
    </rPh>
    <rPh sb="17" eb="18">
      <t>エン</t>
    </rPh>
    <phoneticPr fontId="2"/>
  </si>
  <si>
    <t>10ａ当たり収入
減少額（試算）
（円/10a）⑤</t>
    <rPh sb="3" eb="4">
      <t>ア</t>
    </rPh>
    <rPh sb="6" eb="8">
      <t>シュウニュウ</t>
    </rPh>
    <rPh sb="9" eb="12">
      <t>ゲンショウガク</t>
    </rPh>
    <rPh sb="13" eb="15">
      <t>シサン</t>
    </rPh>
    <rPh sb="18" eb="19">
      <t>エン</t>
    </rPh>
    <phoneticPr fontId="2"/>
  </si>
  <si>
    <t>当年産実単収
（㎏/10ａ）③</t>
    <rPh sb="0" eb="2">
      <t>トウネン</t>
    </rPh>
    <rPh sb="2" eb="3">
      <t>サン</t>
    </rPh>
    <rPh sb="3" eb="4">
      <t>ジツ</t>
    </rPh>
    <rPh sb="4" eb="5">
      <t>タン</t>
    </rPh>
    <rPh sb="5" eb="6">
      <t>シュウ</t>
    </rPh>
    <phoneticPr fontId="2"/>
  </si>
  <si>
    <t>当年産実単収
（㎏／10ａ）③</t>
    <rPh sb="0" eb="2">
      <t>トウネン</t>
    </rPh>
    <rPh sb="2" eb="3">
      <t>サン</t>
    </rPh>
    <rPh sb="3" eb="4">
      <t>ジツ</t>
    </rPh>
    <rPh sb="4" eb="5">
      <t>タン</t>
    </rPh>
    <rPh sb="5" eb="6">
      <t>シュウ</t>
    </rPh>
    <phoneticPr fontId="2"/>
  </si>
  <si>
    <t>補てん対象面積
（試算）（ａ）⑦</t>
    <rPh sb="0" eb="1">
      <t>ホ</t>
    </rPh>
    <rPh sb="3" eb="5">
      <t>タイショウ</t>
    </rPh>
    <rPh sb="5" eb="7">
      <t>メンセキ</t>
    </rPh>
    <rPh sb="9" eb="11">
      <t>シサン</t>
    </rPh>
    <phoneticPr fontId="2"/>
  </si>
  <si>
    <t>補てん対象面積
（試算）（ａ）
⑦＝⑥÷③×10</t>
    <rPh sb="0" eb="1">
      <t>ホ</t>
    </rPh>
    <rPh sb="3" eb="5">
      <t>タイショウ</t>
    </rPh>
    <rPh sb="5" eb="7">
      <t>メンセキ</t>
    </rPh>
    <rPh sb="9" eb="11">
      <t>シサン</t>
    </rPh>
    <phoneticPr fontId="2"/>
  </si>
  <si>
    <r>
      <t>当年産の収入額（</t>
    </r>
    <r>
      <rPr>
        <sz val="8"/>
        <rFont val="ＭＳ Ｐゴシック"/>
        <family val="3"/>
        <charset val="128"/>
      </rPr>
      <t>円</t>
    </r>
    <r>
      <rPr>
        <sz val="9"/>
        <rFont val="ＭＳ Ｐゴシック"/>
        <family val="3"/>
        <charset val="128"/>
      </rPr>
      <t>/10a）
④＝②×③÷（</t>
    </r>
    <r>
      <rPr>
        <b/>
        <sz val="9"/>
        <color indexed="1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）</t>
    </r>
    <rPh sb="0" eb="2">
      <t>トウネン</t>
    </rPh>
    <rPh sb="2" eb="3">
      <t>サン</t>
    </rPh>
    <rPh sb="4" eb="7">
      <t>シュウニュウガク</t>
    </rPh>
    <rPh sb="8" eb="9">
      <t>エン</t>
    </rPh>
    <phoneticPr fontId="2"/>
  </si>
  <si>
    <t>収入減少額（円）
⑤×⑦÷10</t>
    <rPh sb="0" eb="2">
      <t>シュウニュウ</t>
    </rPh>
    <rPh sb="2" eb="4">
      <t>ゲンショウ</t>
    </rPh>
    <rPh sb="4" eb="5">
      <t>ガク</t>
    </rPh>
    <rPh sb="6" eb="7">
      <t>エン</t>
    </rPh>
    <phoneticPr fontId="2"/>
  </si>
  <si>
    <t>⑨＝⑧×0.9</t>
    <phoneticPr fontId="2"/>
  </si>
  <si>
    <t>⑨×3/4</t>
    <phoneticPr fontId="2"/>
  </si>
  <si>
    <t>⑨×1/4</t>
    <phoneticPr fontId="2"/>
  </si>
  <si>
    <t>（注）出荷・販売実績（予定）数量には、自家消費用など販売を伴わないもの、未検査品（規格外を含む）は対象外です。</t>
    <phoneticPr fontId="2"/>
  </si>
  <si>
    <t>①標準的収入額</t>
    <rPh sb="1" eb="4">
      <t>ヒョウジュンテキ</t>
    </rPh>
    <rPh sb="4" eb="7">
      <t>シュウニュウガク</t>
    </rPh>
    <phoneticPr fontId="2"/>
  </si>
  <si>
    <t>②当年産販売価格</t>
    <rPh sb="1" eb="3">
      <t>トウネン</t>
    </rPh>
    <rPh sb="3" eb="4">
      <t>サン</t>
    </rPh>
    <rPh sb="4" eb="6">
      <t>ハンバイ</t>
    </rPh>
    <rPh sb="6" eb="8">
      <t>カカク</t>
    </rPh>
    <phoneticPr fontId="2"/>
  </si>
  <si>
    <t>③当年産実単収</t>
    <rPh sb="1" eb="3">
      <t>トウネン</t>
    </rPh>
    <rPh sb="3" eb="4">
      <t>サン</t>
    </rPh>
    <rPh sb="4" eb="5">
      <t>ジツ</t>
    </rPh>
    <rPh sb="5" eb="6">
      <t>タン</t>
    </rPh>
    <rPh sb="6" eb="7">
      <t>シュウ</t>
    </rPh>
    <phoneticPr fontId="2"/>
  </si>
  <si>
    <t>⑥当年産の出荷・販売実績</t>
    <phoneticPr fontId="2"/>
  </si>
  <si>
    <t>http://www.maff.go.jp/j/seisan/keikaku/soukatu/aitaikakaku.html</t>
    <phoneticPr fontId="2"/>
  </si>
  <si>
    <t>シート「標準的な収入額」から該当する金額を入力してください</t>
    <phoneticPr fontId="2"/>
  </si>
  <si>
    <t>http://www.maff.go.jp/j/kobetu_ninaite/keiei/pdf/08.pdf</t>
    <phoneticPr fontId="2"/>
  </si>
  <si>
    <t>生産年の翌年の３月末日までの販売実績（予定）数量を入力してください</t>
    <rPh sb="0" eb="2">
      <t>セイサン</t>
    </rPh>
    <rPh sb="2" eb="3">
      <t>ネン</t>
    </rPh>
    <rPh sb="4" eb="6">
      <t>ヨクネン</t>
    </rPh>
    <rPh sb="8" eb="9">
      <t>ガツ</t>
    </rPh>
    <rPh sb="9" eb="11">
      <t>マツジツ</t>
    </rPh>
    <rPh sb="14" eb="16">
      <t>ハンバイ</t>
    </rPh>
    <rPh sb="16" eb="18">
      <t>ジッセキ</t>
    </rPh>
    <rPh sb="19" eb="21">
      <t>ヨテイ</t>
    </rPh>
    <rPh sb="22" eb="24">
      <t>スウリョウ</t>
    </rPh>
    <rPh sb="25" eb="27">
      <t>ニュウリョク</t>
    </rPh>
    <phoneticPr fontId="2"/>
  </si>
  <si>
    <t>作況指数</t>
    <rPh sb="0" eb="2">
      <t>サッキョウ</t>
    </rPh>
    <rPh sb="2" eb="4">
      <t>シスウ</t>
    </rPh>
    <phoneticPr fontId="2"/>
  </si>
  <si>
    <t>米：　</t>
    <rPh sb="0" eb="1">
      <t>コメ</t>
    </rPh>
    <phoneticPr fontId="2"/>
  </si>
  <si>
    <t>農林水産省HPの公表データを参考に推計して入力ください</t>
    <rPh sb="8" eb="10">
      <t>コウヒョウ</t>
    </rPh>
    <rPh sb="14" eb="16">
      <t>サンコウ</t>
    </rPh>
    <rPh sb="17" eb="19">
      <t>スイケイ</t>
    </rPh>
    <rPh sb="21" eb="23">
      <t>ニュウリョク</t>
    </rPh>
    <phoneticPr fontId="2"/>
  </si>
  <si>
    <t>麦：　</t>
    <rPh sb="0" eb="1">
      <t>ムギ</t>
    </rPh>
    <phoneticPr fontId="2"/>
  </si>
  <si>
    <t>大豆：　</t>
    <rPh sb="0" eb="2">
      <t>ダイズ</t>
    </rPh>
    <phoneticPr fontId="2"/>
  </si>
  <si>
    <t>http://www.jsapa.or.jp/daizu/daizutop.html</t>
    <phoneticPr fontId="2"/>
  </si>
  <si>
    <t>http://www.zenkokubeibaku.or.jp/nyuusatsu/27nyuusatsu.html</t>
    <phoneticPr fontId="2"/>
  </si>
  <si>
    <t>http://www.maff.go.jp/j/kobetu_ninaite/n_seido/seido_suikei/law/pdf/26_31_hyozyun_syunyu.pdf</t>
    <phoneticPr fontId="2"/>
  </si>
  <si>
    <t>http://www.maff.go.jp/j/tokei/kouhyou/sakumotu/sakkyou_kome/index.html#mugi</t>
    <phoneticPr fontId="2"/>
  </si>
  <si>
    <t>http://www.maff.go.jp/j/kobetu_ninaite/n_seido/seido_suikei/law/kokuji_26_narashi.html</t>
    <phoneticPr fontId="2"/>
  </si>
  <si>
    <t>【試算表の入力方法】</t>
    <rPh sb="1" eb="4">
      <t>シサンヒョウ</t>
    </rPh>
    <rPh sb="5" eb="7">
      <t>ニュウリョク</t>
    </rPh>
    <rPh sb="7" eb="9">
      <t>ホウホウ</t>
    </rPh>
    <phoneticPr fontId="2"/>
  </si>
  <si>
    <t>黄色のセル</t>
    <rPh sb="0" eb="2">
      <t>キイロ</t>
    </rPh>
    <phoneticPr fontId="2"/>
  </si>
  <si>
    <t>に数値を入力ください。</t>
    <rPh sb="1" eb="3">
      <t>スウチ</t>
    </rPh>
    <rPh sb="4" eb="6">
      <t>ニュウリョク</t>
    </rPh>
    <phoneticPr fontId="2"/>
  </si>
  <si>
    <t>　各作物の取引価格が掲載されているホームページを下記のとおり紹介していますが、「当年産販売価格」に用いる価格は、収穫年の翌年３月末までの加重平均から、算出されます。
「当年産販売価格」が確定されるまでは、各ホームページの取引価格、過去の取引価格を参考に、各自推計して入力ください。</t>
    <rPh sb="24" eb="26">
      <t>カキ</t>
    </rPh>
    <rPh sb="56" eb="58">
      <t>シュウカク</t>
    </rPh>
    <rPh sb="58" eb="59">
      <t>ネン</t>
    </rPh>
    <rPh sb="60" eb="62">
      <t>ヨクネン</t>
    </rPh>
    <rPh sb="63" eb="64">
      <t>ツキ</t>
    </rPh>
    <rPh sb="64" eb="65">
      <t>マツ</t>
    </rPh>
    <rPh sb="68" eb="70">
      <t>カジュウ</t>
    </rPh>
    <rPh sb="70" eb="72">
      <t>ヘイキン</t>
    </rPh>
    <rPh sb="75" eb="77">
      <t>サンシュツ</t>
    </rPh>
    <rPh sb="84" eb="86">
      <t>トウネン</t>
    </rPh>
    <rPh sb="86" eb="87">
      <t>サン</t>
    </rPh>
    <rPh sb="87" eb="89">
      <t>ハンバイ</t>
    </rPh>
    <rPh sb="89" eb="91">
      <t>カカク</t>
    </rPh>
    <rPh sb="93" eb="95">
      <t>カクテイ</t>
    </rPh>
    <rPh sb="102" eb="103">
      <t>カク</t>
    </rPh>
    <rPh sb="110" eb="112">
      <t>トリヒキ</t>
    </rPh>
    <rPh sb="112" eb="114">
      <t>カカク</t>
    </rPh>
    <rPh sb="115" eb="117">
      <t>カコ</t>
    </rPh>
    <rPh sb="118" eb="120">
      <t>トリヒキ</t>
    </rPh>
    <rPh sb="120" eb="122">
      <t>カカク</t>
    </rPh>
    <rPh sb="123" eb="125">
      <t>サンコウ</t>
    </rPh>
    <rPh sb="127" eb="129">
      <t>カクジ</t>
    </rPh>
    <rPh sb="129" eb="131">
      <t>スイケイ</t>
    </rPh>
    <rPh sb="133" eb="135">
      <t>ニュウリョク</t>
    </rPh>
    <phoneticPr fontId="2"/>
  </si>
  <si>
    <t xml:space="preserve">「収入減少影響緩和交付金に係る単位面積当たり収入額等の告示」の掲載先
</t>
    <phoneticPr fontId="2"/>
  </si>
  <si>
    <t>「平成26年産米の標準的収入額の相対価格換算値（鳥取県）」の掲載先</t>
    <rPh sb="1" eb="3">
      <t>ヘイセイ</t>
    </rPh>
    <rPh sb="5" eb="7">
      <t>ネンサン</t>
    </rPh>
    <rPh sb="7" eb="8">
      <t>コメ</t>
    </rPh>
    <rPh sb="9" eb="12">
      <t>ヒョウジュンテキ</t>
    </rPh>
    <rPh sb="12" eb="15">
      <t>シュウニュウガク</t>
    </rPh>
    <rPh sb="16" eb="17">
      <t>アイ</t>
    </rPh>
    <rPh sb="17" eb="18">
      <t>タイ</t>
    </rPh>
    <rPh sb="18" eb="20">
      <t>カカク</t>
    </rPh>
    <rPh sb="20" eb="23">
      <t>カンサンチ</t>
    </rPh>
    <rPh sb="24" eb="27">
      <t>トットリケン</t>
    </rPh>
    <rPh sb="30" eb="32">
      <t>ケイサイ</t>
    </rPh>
    <rPh sb="32" eb="33">
      <t>サキ</t>
    </rPh>
    <phoneticPr fontId="2"/>
  </si>
  <si>
    <t>各ホームページを参考にし、【試算表】①～⑥の</t>
    <rPh sb="0" eb="1">
      <t>カク</t>
    </rPh>
    <rPh sb="8" eb="10">
      <t>サンコウ</t>
    </rPh>
    <rPh sb="14" eb="17">
      <t>シサンヒョウ</t>
    </rPh>
    <phoneticPr fontId="2"/>
  </si>
  <si>
    <t>作況調査掲載先：</t>
    <rPh sb="0" eb="2">
      <t>サッキョウ</t>
    </rPh>
    <rPh sb="2" eb="4">
      <t>チョウサ</t>
    </rPh>
    <rPh sb="4" eb="6">
      <t>ケイサイ</t>
    </rPh>
    <rPh sb="6" eb="7">
      <t>サキ</t>
    </rPh>
    <phoneticPr fontId="2"/>
  </si>
  <si>
    <r>
      <t xml:space="preserve">配分単収
</t>
    </r>
    <r>
      <rPr>
        <sz val="8"/>
        <rFont val="ＭＳ Ｐゴシック"/>
        <family val="3"/>
        <charset val="128"/>
      </rPr>
      <t>（平年収量）</t>
    </r>
    <rPh sb="0" eb="2">
      <t>ハイブン</t>
    </rPh>
    <rPh sb="2" eb="3">
      <t>タン</t>
    </rPh>
    <rPh sb="3" eb="4">
      <t>シュウ</t>
    </rPh>
    <rPh sb="6" eb="8">
      <t>ヘイネン</t>
    </rPh>
    <rPh sb="8" eb="10">
      <t>シュウリョウ</t>
    </rPh>
    <phoneticPr fontId="2"/>
  </si>
  <si>
    <t>・米（生産目標数量の範囲内で生産された、契約・販売で、農産物検査３等以上のもの）
・大豆（契約・販売で、農産物検査合格以上のもの）
・麦（契約・販売で、農産物検査２等以上のもの）</t>
    <rPh sb="1" eb="2">
      <t>コメ</t>
    </rPh>
    <rPh sb="3" eb="5">
      <t>セイサン</t>
    </rPh>
    <rPh sb="5" eb="7">
      <t>モクヒョウ</t>
    </rPh>
    <rPh sb="7" eb="9">
      <t>スウリョウ</t>
    </rPh>
    <rPh sb="10" eb="13">
      <t>ハンイナイ</t>
    </rPh>
    <rPh sb="14" eb="16">
      <t>セイサン</t>
    </rPh>
    <rPh sb="20" eb="22">
      <t>ケイヤク</t>
    </rPh>
    <rPh sb="23" eb="25">
      <t>ハンバイ</t>
    </rPh>
    <rPh sb="27" eb="30">
      <t>ノウサンブツ</t>
    </rPh>
    <rPh sb="30" eb="32">
      <t>ケンサ</t>
    </rPh>
    <rPh sb="33" eb="34">
      <t>トウ</t>
    </rPh>
    <rPh sb="34" eb="36">
      <t>イジョウ</t>
    </rPh>
    <phoneticPr fontId="2"/>
  </si>
  <si>
    <t xml:space="preserve">　　　「当年産実単収」は、平年収量から該当年の作柄調査により算出されます。
</t>
    <rPh sb="4" eb="6">
      <t>トウネン</t>
    </rPh>
    <rPh sb="6" eb="7">
      <t>サン</t>
    </rPh>
    <rPh sb="7" eb="8">
      <t>ジツ</t>
    </rPh>
    <rPh sb="8" eb="10">
      <t>タンシュウ</t>
    </rPh>
    <rPh sb="13" eb="15">
      <t>ヘイネン</t>
    </rPh>
    <rPh sb="15" eb="17">
      <t>シュウリョウ</t>
    </rPh>
    <rPh sb="19" eb="21">
      <t>ガイトウ</t>
    </rPh>
    <rPh sb="21" eb="22">
      <t>トシ</t>
    </rPh>
    <rPh sb="23" eb="25">
      <t>サクガラ</t>
    </rPh>
    <rPh sb="25" eb="27">
      <t>チョウサ</t>
    </rPh>
    <rPh sb="30" eb="32">
      <t>サンシュツ</t>
    </rPh>
    <phoneticPr fontId="2"/>
  </si>
  <si>
    <t>　　　最終確定が告示されるまでは、各自「平年収量」と公表される「作況指数」を参考に、入力ください。</t>
    <phoneticPr fontId="2"/>
  </si>
  <si>
    <t>当年産HP掲載先</t>
    <rPh sb="0" eb="2">
      <t>トウネン</t>
    </rPh>
    <rPh sb="2" eb="3">
      <t>サン</t>
    </rPh>
    <rPh sb="5" eb="7">
      <t>ケイサイ</t>
    </rPh>
    <rPh sb="7" eb="8">
      <t>サキ</t>
    </rPh>
    <phoneticPr fontId="2"/>
  </si>
  <si>
    <t>http://www.maff.go.jp/j/kobetu_ninaite/n_seido/seido_suikei/law/pdf/26_31_hyozyun_syunyu.pdf</t>
    <phoneticPr fontId="2"/>
  </si>
  <si>
    <t xml:space="preserve">（注）　販売価格は、米は60㎏単位、麦は1,000㎏単位、大豆は60㎏単位です。
</t>
    <rPh sb="1" eb="2">
      <t>チュウ</t>
    </rPh>
    <rPh sb="4" eb="6">
      <t>ハンバイ</t>
    </rPh>
    <rPh sb="6" eb="8">
      <t>カカク</t>
    </rPh>
    <rPh sb="10" eb="11">
      <t>コメ</t>
    </rPh>
    <rPh sb="15" eb="17">
      <t>タンイ</t>
    </rPh>
    <rPh sb="18" eb="19">
      <t>ムギ</t>
    </rPh>
    <rPh sb="26" eb="28">
      <t>タンイ</t>
    </rPh>
    <rPh sb="29" eb="31">
      <t>ダイズ</t>
    </rPh>
    <rPh sb="35" eb="37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</si>
</sst>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dashDotDot">
        <color indexed="1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38" fontId="3" fillId="5" borderId="10" xfId="1" applyFont="1" applyFill="1" applyBorder="1">
      <alignment vertical="center"/>
    </xf>
    <xf numFmtId="38" fontId="3" fillId="5" borderId="11" xfId="1" applyFont="1" applyFill="1" applyBorder="1">
      <alignment vertical="center"/>
    </xf>
    <xf numFmtId="0" fontId="4" fillId="0" borderId="12" xfId="0" applyFont="1" applyBorder="1">
      <alignment vertical="center"/>
    </xf>
    <xf numFmtId="0" fontId="11" fillId="6" borderId="13" xfId="0" applyFont="1" applyFill="1" applyBorder="1" applyAlignment="1">
      <alignment horizontal="center" vertical="center" wrapText="1" shrinkToFit="1"/>
    </xf>
    <xf numFmtId="38" fontId="3" fillId="3" borderId="14" xfId="1" applyFont="1" applyFill="1" applyBorder="1">
      <alignment vertical="center"/>
    </xf>
    <xf numFmtId="38" fontId="3" fillId="6" borderId="1" xfId="1" applyFont="1" applyFill="1" applyBorder="1">
      <alignment vertical="center"/>
    </xf>
    <xf numFmtId="38" fontId="3" fillId="0" borderId="15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38" fontId="3" fillId="0" borderId="15" xfId="1" applyNumberFormat="1" applyFont="1" applyFill="1" applyBorder="1">
      <alignment vertical="center"/>
    </xf>
    <xf numFmtId="38" fontId="3" fillId="0" borderId="16" xfId="1" applyNumberFormat="1" applyFont="1" applyFill="1" applyBorder="1">
      <alignment vertical="center"/>
    </xf>
    <xf numFmtId="38" fontId="3" fillId="0" borderId="1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19" xfId="0" applyNumberFormat="1" applyFont="1" applyBorder="1">
      <alignment vertical="center"/>
    </xf>
    <xf numFmtId="38" fontId="3" fillId="0" borderId="19" xfId="1" applyFont="1" applyBorder="1">
      <alignment vertical="center"/>
    </xf>
    <xf numFmtId="0" fontId="6" fillId="0" borderId="0" xfId="0" applyFont="1" applyAlignment="1">
      <alignment vertical="top"/>
    </xf>
    <xf numFmtId="0" fontId="13" fillId="0" borderId="0" xfId="2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38" fontId="3" fillId="0" borderId="8" xfId="1" applyFont="1" applyFill="1" applyBorder="1">
      <alignment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3" fillId="7" borderId="4" xfId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/>
    <xf numFmtId="0" fontId="0" fillId="7" borderId="19" xfId="0" applyFill="1" applyBorder="1">
      <alignment vertical="center"/>
    </xf>
    <xf numFmtId="38" fontId="3" fillId="0" borderId="4" xfId="1" applyFont="1" applyFill="1" applyBorder="1">
      <alignment vertical="center"/>
    </xf>
    <xf numFmtId="38" fontId="3" fillId="0" borderId="4" xfId="1" applyFont="1" applyFill="1" applyBorder="1" applyProtection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0" fontId="0" fillId="7" borderId="4" xfId="0" applyFill="1" applyBorder="1">
      <alignment vertical="center"/>
    </xf>
    <xf numFmtId="0" fontId="0" fillId="0" borderId="0" xfId="0" applyAlignment="1">
      <alignment vertical="center" wrapText="1"/>
    </xf>
    <xf numFmtId="38" fontId="3" fillId="7" borderId="4" xfId="1" applyFont="1" applyFill="1" applyBorder="1" applyProtection="1">
      <alignment vertical="center"/>
      <protection locked="0"/>
    </xf>
    <xf numFmtId="38" fontId="3" fillId="5" borderId="10" xfId="1" applyFont="1" applyFill="1" applyBorder="1" applyProtection="1">
      <alignment vertical="center"/>
      <protection locked="0"/>
    </xf>
    <xf numFmtId="38" fontId="3" fillId="5" borderId="11" xfId="1" applyFont="1" applyFill="1" applyBorder="1" applyProtection="1">
      <alignment vertical="center"/>
      <protection locked="0"/>
    </xf>
    <xf numFmtId="0" fontId="0" fillId="7" borderId="19" xfId="0" applyFill="1" applyBorder="1" applyProtection="1">
      <alignment vertical="center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13" fillId="0" borderId="0" xfId="2" applyAlignment="1" applyProtection="1">
      <alignment vertical="center"/>
      <protection locked="0"/>
    </xf>
    <xf numFmtId="0" fontId="13" fillId="0" borderId="0" xfId="2" applyAlignment="1" applyProtection="1">
      <protection locked="0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2" applyAlignment="1">
      <alignment vertical="center"/>
    </xf>
    <xf numFmtId="0" fontId="13" fillId="0" borderId="0" xfId="2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19048</xdr:rowOff>
    </xdr:from>
    <xdr:to>
      <xdr:col>7</xdr:col>
      <xdr:colOff>228600</xdr:colOff>
      <xdr:row>1</xdr:row>
      <xdr:rowOff>142874</xdr:rowOff>
    </xdr:to>
    <xdr:sp macro="" textlink="">
      <xdr:nvSpPr>
        <xdr:cNvPr id="2" name="正方形/長方形 29"/>
        <xdr:cNvSpPr>
          <a:spLocks noChangeArrowheads="1"/>
        </xdr:cNvSpPr>
      </xdr:nvSpPr>
      <xdr:spPr bwMode="auto">
        <a:xfrm>
          <a:off x="2105025" y="19048"/>
          <a:ext cx="3971925" cy="4762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①～③、その他ご不明な点については、鳥取地域センターにお尋ねください。</a:t>
          </a:r>
        </a:p>
      </xdr:txBody>
    </xdr:sp>
    <xdr:clientData/>
  </xdr:twoCellAnchor>
  <xdr:twoCellAnchor>
    <xdr:from>
      <xdr:col>7</xdr:col>
      <xdr:colOff>1121377</xdr:colOff>
      <xdr:row>16</xdr:row>
      <xdr:rowOff>103654</xdr:rowOff>
    </xdr:from>
    <xdr:to>
      <xdr:col>7</xdr:col>
      <xdr:colOff>1167096</xdr:colOff>
      <xdr:row>19</xdr:row>
      <xdr:rowOff>148828</xdr:rowOff>
    </xdr:to>
    <xdr:sp macro="" textlink="">
      <xdr:nvSpPr>
        <xdr:cNvPr id="3" name="フローチャート: 処理 2"/>
        <xdr:cNvSpPr/>
      </xdr:nvSpPr>
      <xdr:spPr>
        <a:xfrm>
          <a:off x="6969727" y="5751979"/>
          <a:ext cx="45719" cy="1026249"/>
        </a:xfrm>
        <a:prstGeom prst="flowChartProcess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555012</xdr:colOff>
      <xdr:row>19</xdr:row>
      <xdr:rowOff>104915</xdr:rowOff>
    </xdr:from>
    <xdr:to>
      <xdr:col>7</xdr:col>
      <xdr:colOff>1129642</xdr:colOff>
      <xdr:row>19</xdr:row>
      <xdr:rowOff>150634</xdr:rowOff>
    </xdr:to>
    <xdr:sp macro="" textlink="">
      <xdr:nvSpPr>
        <xdr:cNvPr id="4" name="フローチャート: 処理 3"/>
        <xdr:cNvSpPr/>
      </xdr:nvSpPr>
      <xdr:spPr>
        <a:xfrm>
          <a:off x="4041162" y="6734315"/>
          <a:ext cx="2936830" cy="45719"/>
        </a:xfrm>
        <a:prstGeom prst="flowChartProcess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72000" bIns="72000" rtlCol="0" anchor="ctr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4481</xdr:colOff>
      <xdr:row>16</xdr:row>
      <xdr:rowOff>103653</xdr:rowOff>
    </xdr:from>
    <xdr:to>
      <xdr:col>7</xdr:col>
      <xdr:colOff>1122226</xdr:colOff>
      <xdr:row>16</xdr:row>
      <xdr:rowOff>149372</xdr:rowOff>
    </xdr:to>
    <xdr:sp macro="" textlink="">
      <xdr:nvSpPr>
        <xdr:cNvPr id="5" name="フローチャート: 処理 4"/>
        <xdr:cNvSpPr/>
      </xdr:nvSpPr>
      <xdr:spPr>
        <a:xfrm>
          <a:off x="5852831" y="5751978"/>
          <a:ext cx="1117745" cy="45719"/>
        </a:xfrm>
        <a:prstGeom prst="flowChartProcess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1208049</xdr:colOff>
      <xdr:row>9</xdr:row>
      <xdr:rowOff>7282</xdr:rowOff>
    </xdr:from>
    <xdr:to>
      <xdr:col>8</xdr:col>
      <xdr:colOff>1256179</xdr:colOff>
      <xdr:row>18</xdr:row>
      <xdr:rowOff>209550</xdr:rowOff>
    </xdr:to>
    <xdr:sp macro="" textlink="">
      <xdr:nvSpPr>
        <xdr:cNvPr id="6" name="フローチャート: 処理 5"/>
        <xdr:cNvSpPr/>
      </xdr:nvSpPr>
      <xdr:spPr>
        <a:xfrm>
          <a:off x="8523249" y="3179107"/>
          <a:ext cx="48130" cy="3345518"/>
        </a:xfrm>
        <a:prstGeom prst="flowChartProcess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504825</xdr:colOff>
      <xdr:row>27</xdr:row>
      <xdr:rowOff>152400</xdr:rowOff>
    </xdr:from>
    <xdr:to>
      <xdr:col>6</xdr:col>
      <xdr:colOff>666750</xdr:colOff>
      <xdr:row>28</xdr:row>
      <xdr:rowOff>228600</xdr:rowOff>
    </xdr:to>
    <xdr:sp macro="" textlink="">
      <xdr:nvSpPr>
        <xdr:cNvPr id="7" name="AutoShape 5"/>
        <xdr:cNvSpPr>
          <a:spLocks noChangeArrowheads="1"/>
        </xdr:cNvSpPr>
      </xdr:nvSpPr>
      <xdr:spPr bwMode="auto">
        <a:xfrm>
          <a:off x="3990975" y="9601200"/>
          <a:ext cx="1352550" cy="428625"/>
        </a:xfrm>
        <a:prstGeom prst="downArrow">
          <a:avLst>
            <a:gd name="adj1" fmla="val 50000"/>
            <a:gd name="adj2" fmla="val 25000"/>
          </a:avLst>
        </a:prstGeom>
        <a:gradFill rotWithShape="1">
          <a:gsLst>
            <a:gs pos="0">
              <a:srgbClr val="FFFFFF"/>
            </a:gs>
            <a:gs pos="100000">
              <a:srgbClr val="FF990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104775</xdr:colOff>
      <xdr:row>14</xdr:row>
      <xdr:rowOff>57151</xdr:rowOff>
    </xdr:from>
    <xdr:to>
      <xdr:col>8</xdr:col>
      <xdr:colOff>1104900</xdr:colOff>
      <xdr:row>15</xdr:row>
      <xdr:rowOff>285750</xdr:rowOff>
    </xdr:to>
    <xdr:sp macro="" textlink="">
      <xdr:nvSpPr>
        <xdr:cNvPr id="8" name="Rectangle 6"/>
        <xdr:cNvSpPr>
          <a:spLocks noChangeArrowheads="1"/>
        </xdr:cNvSpPr>
      </xdr:nvSpPr>
      <xdr:spPr bwMode="auto">
        <a:xfrm>
          <a:off x="5953125" y="5000626"/>
          <a:ext cx="2466975" cy="58102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当年産の出荷・販売実績（予定）数量は、精米の場合は、0.9で割り戻して求めます。</a:t>
          </a:r>
        </a:p>
      </xdr:txBody>
    </xdr:sp>
    <xdr:clientData/>
  </xdr:twoCellAnchor>
  <xdr:twoCellAnchor>
    <xdr:from>
      <xdr:col>7</xdr:col>
      <xdr:colOff>990600</xdr:colOff>
      <xdr:row>2</xdr:row>
      <xdr:rowOff>161925</xdr:rowOff>
    </xdr:from>
    <xdr:to>
      <xdr:col>7</xdr:col>
      <xdr:colOff>990600</xdr:colOff>
      <xdr:row>4</xdr:row>
      <xdr:rowOff>38100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6838950" y="86677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8</xdr:row>
      <xdr:rowOff>238125</xdr:rowOff>
    </xdr:from>
    <xdr:to>
      <xdr:col>8</xdr:col>
      <xdr:colOff>514350</xdr:colOff>
      <xdr:row>10</xdr:row>
      <xdr:rowOff>0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 flipV="1">
          <a:off x="7829550" y="3057525"/>
          <a:ext cx="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244838</xdr:colOff>
      <xdr:row>22</xdr:row>
      <xdr:rowOff>131026</xdr:rowOff>
    </xdr:from>
    <xdr:to>
      <xdr:col>8</xdr:col>
      <xdr:colOff>1323491</xdr:colOff>
      <xdr:row>24</xdr:row>
      <xdr:rowOff>47625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6093188" y="7817701"/>
          <a:ext cx="2545503" cy="621449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対象品目ごとにみて、</a:t>
          </a:r>
          <a:r>
            <a:rPr lang="ja-JP" altLang="en-US" sz="8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収入減少額がプラスになっているものは収入が減少しているもの、マイナスは収入が増加しているもの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</a:p>
      </xdr:txBody>
    </xdr:sp>
    <xdr:clientData/>
  </xdr:twoCellAnchor>
  <xdr:twoCellAnchor>
    <xdr:from>
      <xdr:col>6</xdr:col>
      <xdr:colOff>942973</xdr:colOff>
      <xdr:row>12</xdr:row>
      <xdr:rowOff>200023</xdr:rowOff>
    </xdr:from>
    <xdr:to>
      <xdr:col>7</xdr:col>
      <xdr:colOff>114299</xdr:colOff>
      <xdr:row>12</xdr:row>
      <xdr:rowOff>409574</xdr:rowOff>
    </xdr:to>
    <xdr:sp macro="" textlink="">
      <xdr:nvSpPr>
        <xdr:cNvPr id="12" name="Line 10"/>
        <xdr:cNvSpPr>
          <a:spLocks noChangeShapeType="1"/>
        </xdr:cNvSpPr>
      </xdr:nvSpPr>
      <xdr:spPr bwMode="auto">
        <a:xfrm flipH="1" flipV="1">
          <a:off x="5619748" y="4238623"/>
          <a:ext cx="342901" cy="2095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246080</xdr:colOff>
      <xdr:row>20</xdr:row>
      <xdr:rowOff>27913</xdr:rowOff>
    </xdr:from>
    <xdr:to>
      <xdr:col>8</xdr:col>
      <xdr:colOff>1324733</xdr:colOff>
      <xdr:row>22</xdr:row>
      <xdr:rowOff>57150</xdr:rowOff>
    </xdr:to>
    <xdr:sp macro="" textlink="">
      <xdr:nvSpPr>
        <xdr:cNvPr id="13" name="Rectangle 11"/>
        <xdr:cNvSpPr>
          <a:spLocks noChangeArrowheads="1"/>
        </xdr:cNvSpPr>
      </xdr:nvSpPr>
      <xdr:spPr bwMode="auto">
        <a:xfrm>
          <a:off x="6094430" y="7009738"/>
          <a:ext cx="2545503" cy="734087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対象品目ごとに「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当たり収入減少額（⑤）」と「補てん対象面積（⑦）」から「収入減少額」を求め、これを合計して「対象品目全体の収入減少合計額」を求めます。（この額が本対策における経営全体の収入減少額となります。）</a:t>
          </a:r>
        </a:p>
      </xdr:txBody>
    </xdr:sp>
    <xdr:clientData/>
  </xdr:twoCellAnchor>
  <xdr:twoCellAnchor>
    <xdr:from>
      <xdr:col>7</xdr:col>
      <xdr:colOff>312746</xdr:colOff>
      <xdr:row>29</xdr:row>
      <xdr:rowOff>66014</xdr:rowOff>
    </xdr:from>
    <xdr:to>
      <xdr:col>8</xdr:col>
      <xdr:colOff>1324728</xdr:colOff>
      <xdr:row>32</xdr:row>
      <xdr:rowOff>66676</xdr:rowOff>
    </xdr:to>
    <xdr:sp macro="" textlink="">
      <xdr:nvSpPr>
        <xdr:cNvPr id="14" name="Rectangle 12"/>
        <xdr:cNvSpPr>
          <a:spLocks noChangeArrowheads="1"/>
        </xdr:cNvSpPr>
      </xdr:nvSpPr>
      <xdr:spPr bwMode="auto">
        <a:xfrm>
          <a:off x="6161096" y="10219664"/>
          <a:ext cx="2478832" cy="1057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減収している場合、補てん金は2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年度の５～６月頃に支払われる予定です。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なお、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実際の補てん額は、ここで行った試算と異なるものになります。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7</xdr:col>
      <xdr:colOff>114300</xdr:colOff>
      <xdr:row>10</xdr:row>
      <xdr:rowOff>9525</xdr:rowOff>
    </xdr:from>
    <xdr:to>
      <xdr:col>8</xdr:col>
      <xdr:colOff>1095375</xdr:colOff>
      <xdr:row>12</xdr:row>
      <xdr:rowOff>180975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5962650" y="3533775"/>
          <a:ext cx="2447925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10ａ当たり標準的収入額（①）」から「10ａ当たり当年産の収入額（④）」を差し引いて補てん額の基準となる10ａ当たり収入減少額を求めます。⑤が－（マイナス）になっているものは収入が増加しているものです。</a:t>
          </a:r>
        </a:p>
      </xdr:txBody>
    </xdr:sp>
    <xdr:clientData/>
  </xdr:twoCellAnchor>
  <xdr:twoCellAnchor editAs="oneCell">
    <xdr:from>
      <xdr:col>7</xdr:col>
      <xdr:colOff>114300</xdr:colOff>
      <xdr:row>12</xdr:row>
      <xdr:rowOff>285750</xdr:rowOff>
    </xdr:from>
    <xdr:to>
      <xdr:col>8</xdr:col>
      <xdr:colOff>1104899</xdr:colOff>
      <xdr:row>13</xdr:row>
      <xdr:rowOff>66675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5962650" y="4324350"/>
          <a:ext cx="2457449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当年産の出荷・販売実績（予定）数量（⑥）を当年産実単収（③）で割り戻し、補てん対象面積を求めます。</a:t>
          </a:r>
        </a:p>
      </xdr:txBody>
    </xdr:sp>
    <xdr:clientData/>
  </xdr:twoCellAnchor>
  <xdr:twoCellAnchor>
    <xdr:from>
      <xdr:col>2</xdr:col>
      <xdr:colOff>119903</xdr:colOff>
      <xdr:row>30</xdr:row>
      <xdr:rowOff>37437</xdr:rowOff>
    </xdr:from>
    <xdr:to>
      <xdr:col>7</xdr:col>
      <xdr:colOff>207828</xdr:colOff>
      <xdr:row>33</xdr:row>
      <xdr:rowOff>49241</xdr:rowOff>
    </xdr:to>
    <xdr:sp macro="" textlink="">
      <xdr:nvSpPr>
        <xdr:cNvPr id="17" name="大かっこ 16"/>
        <xdr:cNvSpPr/>
      </xdr:nvSpPr>
      <xdr:spPr>
        <a:xfrm>
          <a:off x="1081928" y="10543512"/>
          <a:ext cx="4974250" cy="106907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535942</xdr:colOff>
      <xdr:row>19</xdr:row>
      <xdr:rowOff>140410</xdr:rowOff>
    </xdr:from>
    <xdr:to>
      <xdr:col>5</xdr:col>
      <xdr:colOff>610204</xdr:colOff>
      <xdr:row>20</xdr:row>
      <xdr:rowOff>148300</xdr:rowOff>
    </xdr:to>
    <xdr:sp macro="" textlink="">
      <xdr:nvSpPr>
        <xdr:cNvPr id="18" name="下矢印 17"/>
        <xdr:cNvSpPr/>
      </xdr:nvSpPr>
      <xdr:spPr>
        <a:xfrm>
          <a:off x="4022092" y="6769810"/>
          <a:ext cx="74262" cy="360315"/>
        </a:xfrm>
        <a:prstGeom prst="down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979782</xdr:colOff>
      <xdr:row>18</xdr:row>
      <xdr:rowOff>163366</xdr:rowOff>
    </xdr:from>
    <xdr:to>
      <xdr:col>8</xdr:col>
      <xdr:colOff>1208049</xdr:colOff>
      <xdr:row>18</xdr:row>
      <xdr:rowOff>209085</xdr:rowOff>
    </xdr:to>
    <xdr:sp macro="" textlink="">
      <xdr:nvSpPr>
        <xdr:cNvPr id="19" name="フローチャート: 処理 18"/>
        <xdr:cNvSpPr/>
      </xdr:nvSpPr>
      <xdr:spPr>
        <a:xfrm>
          <a:off x="3246732" y="6478441"/>
          <a:ext cx="5276517" cy="45719"/>
        </a:xfrm>
        <a:prstGeom prst="flowChartProcess">
          <a:avLst/>
        </a:prstGeom>
        <a:solidFill>
          <a:srgbClr val="0070C0"/>
        </a:solidFill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960471</xdr:colOff>
      <xdr:row>18</xdr:row>
      <xdr:rowOff>190499</xdr:rowOff>
    </xdr:from>
    <xdr:to>
      <xdr:col>4</xdr:col>
      <xdr:colOff>1043697</xdr:colOff>
      <xdr:row>20</xdr:row>
      <xdr:rowOff>155979</xdr:rowOff>
    </xdr:to>
    <xdr:sp macro="" textlink="">
      <xdr:nvSpPr>
        <xdr:cNvPr id="20" name="下矢印 19"/>
        <xdr:cNvSpPr/>
      </xdr:nvSpPr>
      <xdr:spPr>
        <a:xfrm>
          <a:off x="3227421" y="6505574"/>
          <a:ext cx="83226" cy="632230"/>
        </a:xfrm>
        <a:prstGeom prst="down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407996</xdr:colOff>
      <xdr:row>0</xdr:row>
      <xdr:rowOff>1</xdr:rowOff>
    </xdr:from>
    <xdr:to>
      <xdr:col>8</xdr:col>
      <xdr:colOff>1332604</xdr:colOff>
      <xdr:row>2</xdr:row>
      <xdr:rowOff>142875</xdr:rowOff>
    </xdr:to>
    <xdr:sp macro="" textlink="">
      <xdr:nvSpPr>
        <xdr:cNvPr id="21" name="Rectangle 13"/>
        <xdr:cNvSpPr>
          <a:spLocks noChangeArrowheads="1"/>
        </xdr:cNvSpPr>
      </xdr:nvSpPr>
      <xdr:spPr bwMode="auto">
        <a:xfrm>
          <a:off x="6256346" y="1"/>
          <a:ext cx="2391458" cy="8477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+mn-ea"/>
            </a:rPr>
            <a:t>「当年産の収入額」は、「当年産販売価格（②）」と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+mn-ea"/>
          </a:endParaRPr>
        </a:p>
        <a:p>
          <a:pPr algn="l" rtl="1">
            <a:defRPr sz="1000"/>
          </a:pPr>
          <a:r>
            <a:rPr lang="ja-JP" altLang="en-US" sz="800" b="0" i="0">
              <a:latin typeface="+mn-lt"/>
              <a:ea typeface="+mn-ea"/>
              <a:cs typeface="+mn-cs"/>
            </a:rPr>
            <a:t>「当年産実単収（③）」から求めます。</a:t>
          </a:r>
          <a:endParaRPr lang="en-US" altLang="ja-JP" sz="800" b="0" i="0">
            <a:latin typeface="+mn-lt"/>
            <a:ea typeface="+mn-ea"/>
            <a:cs typeface="+mn-cs"/>
          </a:endParaRPr>
        </a:p>
        <a:p>
          <a:pPr algn="l" rtl="1">
            <a:defRPr sz="1000"/>
          </a:pP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+mn-ea"/>
            </a:rPr>
            <a:t>（</a:t>
          </a:r>
          <a:r>
            <a:rPr lang="en-US" altLang="ja-JP" sz="800" b="0" i="0" strike="noStrike">
              <a:solidFill>
                <a:srgbClr val="FF0000"/>
              </a:solidFill>
              <a:latin typeface="ＭＳ Ｐゴシック"/>
              <a:ea typeface="+mn-ea"/>
            </a:rPr>
            <a:t>※</a:t>
          </a: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+mn-ea"/>
            </a:rPr>
            <a:t>）には、米、大豆の場合は６０ｋｇ、麦の場合は</a:t>
          </a:r>
          <a:endParaRPr lang="en-US" altLang="ja-JP" sz="800" b="0" i="0" strike="noStrike">
            <a:solidFill>
              <a:srgbClr val="FF0000"/>
            </a:solidFill>
            <a:latin typeface="ＭＳ Ｐゴシック"/>
            <a:ea typeface="+mn-ea"/>
          </a:endParaRPr>
        </a:p>
        <a:p>
          <a:pPr algn="l" rtl="1">
            <a:defRPr sz="1000"/>
          </a:pP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+mn-ea"/>
            </a:rPr>
            <a:t>１，０００ｋｇが入ります。</a:t>
          </a:r>
        </a:p>
      </xdr:txBody>
    </xdr:sp>
    <xdr:clientData/>
  </xdr:twoCellAnchor>
  <xdr:oneCellAnchor>
    <xdr:from>
      <xdr:col>1</xdr:col>
      <xdr:colOff>78441</xdr:colOff>
      <xdr:row>0</xdr:row>
      <xdr:rowOff>36419</xdr:rowOff>
    </xdr:from>
    <xdr:ext cx="1186350" cy="323165"/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764241" y="36419"/>
          <a:ext cx="1186350" cy="3231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【試算表】</a:t>
          </a:r>
        </a:p>
      </xdr:txBody>
    </xdr:sp>
    <xdr:clientData/>
  </xdr:oneCellAnchor>
  <xdr:twoCellAnchor>
    <xdr:from>
      <xdr:col>7</xdr:col>
      <xdr:colOff>247650</xdr:colOff>
      <xdr:row>24</xdr:row>
      <xdr:rowOff>142876</xdr:rowOff>
    </xdr:from>
    <xdr:to>
      <xdr:col>8</xdr:col>
      <xdr:colOff>1326303</xdr:colOff>
      <xdr:row>26</xdr:row>
      <xdr:rowOff>57150</xdr:rowOff>
    </xdr:to>
    <xdr:sp macro="" textlink="">
      <xdr:nvSpPr>
        <xdr:cNvPr id="23" name="Rectangle 9"/>
        <xdr:cNvSpPr>
          <a:spLocks noChangeArrowheads="1"/>
        </xdr:cNvSpPr>
      </xdr:nvSpPr>
      <xdr:spPr bwMode="auto">
        <a:xfrm>
          <a:off x="6096000" y="8534401"/>
          <a:ext cx="2545503" cy="619124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各作物ごとで作柄が著しく悪い場合には、農業災害補償制度により補てんがあったとみなし、収入差額の９割から相当額を控除し調整する場合があります。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19048</xdr:rowOff>
    </xdr:from>
    <xdr:to>
      <xdr:col>7</xdr:col>
      <xdr:colOff>228600</xdr:colOff>
      <xdr:row>1</xdr:row>
      <xdr:rowOff>142874</xdr:rowOff>
    </xdr:to>
    <xdr:sp macro="" textlink="">
      <xdr:nvSpPr>
        <xdr:cNvPr id="2" name="正方形/長方形 29"/>
        <xdr:cNvSpPr>
          <a:spLocks noChangeArrowheads="1"/>
        </xdr:cNvSpPr>
      </xdr:nvSpPr>
      <xdr:spPr bwMode="auto">
        <a:xfrm>
          <a:off x="2105025" y="19048"/>
          <a:ext cx="3971925" cy="4762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①～③、その他ご不明な点については、鳥取地域センターにお尋ねください。</a:t>
          </a:r>
        </a:p>
      </xdr:txBody>
    </xdr:sp>
    <xdr:clientData/>
  </xdr:twoCellAnchor>
  <xdr:twoCellAnchor>
    <xdr:from>
      <xdr:col>7</xdr:col>
      <xdr:colOff>1121377</xdr:colOff>
      <xdr:row>16</xdr:row>
      <xdr:rowOff>103654</xdr:rowOff>
    </xdr:from>
    <xdr:to>
      <xdr:col>7</xdr:col>
      <xdr:colOff>1167096</xdr:colOff>
      <xdr:row>19</xdr:row>
      <xdr:rowOff>148828</xdr:rowOff>
    </xdr:to>
    <xdr:sp macro="" textlink="">
      <xdr:nvSpPr>
        <xdr:cNvPr id="3" name="フローチャート: 処理 2"/>
        <xdr:cNvSpPr/>
      </xdr:nvSpPr>
      <xdr:spPr>
        <a:xfrm>
          <a:off x="6969727" y="5751979"/>
          <a:ext cx="45719" cy="1026249"/>
        </a:xfrm>
        <a:prstGeom prst="flowChartProcess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555012</xdr:colOff>
      <xdr:row>19</xdr:row>
      <xdr:rowOff>104915</xdr:rowOff>
    </xdr:from>
    <xdr:to>
      <xdr:col>7</xdr:col>
      <xdr:colOff>1129642</xdr:colOff>
      <xdr:row>19</xdr:row>
      <xdr:rowOff>150634</xdr:rowOff>
    </xdr:to>
    <xdr:sp macro="" textlink="">
      <xdr:nvSpPr>
        <xdr:cNvPr id="4" name="フローチャート: 処理 3"/>
        <xdr:cNvSpPr/>
      </xdr:nvSpPr>
      <xdr:spPr>
        <a:xfrm>
          <a:off x="4041162" y="6734315"/>
          <a:ext cx="2936830" cy="45719"/>
        </a:xfrm>
        <a:prstGeom prst="flowChartProcess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72000" bIns="72000" rtlCol="0" anchor="ctr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4481</xdr:colOff>
      <xdr:row>16</xdr:row>
      <xdr:rowOff>103653</xdr:rowOff>
    </xdr:from>
    <xdr:to>
      <xdr:col>7</xdr:col>
      <xdr:colOff>1122226</xdr:colOff>
      <xdr:row>16</xdr:row>
      <xdr:rowOff>149372</xdr:rowOff>
    </xdr:to>
    <xdr:sp macro="" textlink="">
      <xdr:nvSpPr>
        <xdr:cNvPr id="5" name="フローチャート: 処理 4"/>
        <xdr:cNvSpPr/>
      </xdr:nvSpPr>
      <xdr:spPr>
        <a:xfrm>
          <a:off x="5852831" y="5751978"/>
          <a:ext cx="1117745" cy="45719"/>
        </a:xfrm>
        <a:prstGeom prst="flowChartProcess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1208049</xdr:colOff>
      <xdr:row>9</xdr:row>
      <xdr:rowOff>7282</xdr:rowOff>
    </xdr:from>
    <xdr:to>
      <xdr:col>8</xdr:col>
      <xdr:colOff>1256179</xdr:colOff>
      <xdr:row>18</xdr:row>
      <xdr:rowOff>209550</xdr:rowOff>
    </xdr:to>
    <xdr:sp macro="" textlink="">
      <xdr:nvSpPr>
        <xdr:cNvPr id="6" name="フローチャート: 処理 5"/>
        <xdr:cNvSpPr/>
      </xdr:nvSpPr>
      <xdr:spPr>
        <a:xfrm>
          <a:off x="8523249" y="3179107"/>
          <a:ext cx="48130" cy="3345518"/>
        </a:xfrm>
        <a:prstGeom prst="flowChartProcess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504825</xdr:colOff>
      <xdr:row>27</xdr:row>
      <xdr:rowOff>152400</xdr:rowOff>
    </xdr:from>
    <xdr:to>
      <xdr:col>6</xdr:col>
      <xdr:colOff>666750</xdr:colOff>
      <xdr:row>28</xdr:row>
      <xdr:rowOff>228600</xdr:rowOff>
    </xdr:to>
    <xdr:sp macro="" textlink="">
      <xdr:nvSpPr>
        <xdr:cNvPr id="7" name="AutoShape 5"/>
        <xdr:cNvSpPr>
          <a:spLocks noChangeArrowheads="1"/>
        </xdr:cNvSpPr>
      </xdr:nvSpPr>
      <xdr:spPr bwMode="auto">
        <a:xfrm>
          <a:off x="3990975" y="9601200"/>
          <a:ext cx="1352550" cy="428625"/>
        </a:xfrm>
        <a:prstGeom prst="downArrow">
          <a:avLst>
            <a:gd name="adj1" fmla="val 50000"/>
            <a:gd name="adj2" fmla="val 25000"/>
          </a:avLst>
        </a:prstGeom>
        <a:gradFill rotWithShape="1">
          <a:gsLst>
            <a:gs pos="0">
              <a:srgbClr val="FFFFFF"/>
            </a:gs>
            <a:gs pos="100000">
              <a:srgbClr val="FF990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104775</xdr:colOff>
      <xdr:row>14</xdr:row>
      <xdr:rowOff>57151</xdr:rowOff>
    </xdr:from>
    <xdr:to>
      <xdr:col>8</xdr:col>
      <xdr:colOff>1104900</xdr:colOff>
      <xdr:row>15</xdr:row>
      <xdr:rowOff>285750</xdr:rowOff>
    </xdr:to>
    <xdr:sp macro="" textlink="">
      <xdr:nvSpPr>
        <xdr:cNvPr id="8" name="Rectangle 6"/>
        <xdr:cNvSpPr>
          <a:spLocks noChangeArrowheads="1"/>
        </xdr:cNvSpPr>
      </xdr:nvSpPr>
      <xdr:spPr bwMode="auto">
        <a:xfrm>
          <a:off x="5953125" y="5000626"/>
          <a:ext cx="2466975" cy="58102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当年産の出荷・販売実績（予定）数量は、精米の場合は、0.9で割り戻して求めます。</a:t>
          </a:r>
        </a:p>
      </xdr:txBody>
    </xdr:sp>
    <xdr:clientData/>
  </xdr:twoCellAnchor>
  <xdr:twoCellAnchor>
    <xdr:from>
      <xdr:col>7</xdr:col>
      <xdr:colOff>990600</xdr:colOff>
      <xdr:row>2</xdr:row>
      <xdr:rowOff>161925</xdr:rowOff>
    </xdr:from>
    <xdr:to>
      <xdr:col>7</xdr:col>
      <xdr:colOff>990600</xdr:colOff>
      <xdr:row>4</xdr:row>
      <xdr:rowOff>38100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6838950" y="86677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8</xdr:row>
      <xdr:rowOff>238125</xdr:rowOff>
    </xdr:from>
    <xdr:to>
      <xdr:col>8</xdr:col>
      <xdr:colOff>514350</xdr:colOff>
      <xdr:row>10</xdr:row>
      <xdr:rowOff>0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 flipV="1">
          <a:off x="7829550" y="3057525"/>
          <a:ext cx="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244838</xdr:colOff>
      <xdr:row>22</xdr:row>
      <xdr:rowOff>131026</xdr:rowOff>
    </xdr:from>
    <xdr:to>
      <xdr:col>8</xdr:col>
      <xdr:colOff>1323491</xdr:colOff>
      <xdr:row>24</xdr:row>
      <xdr:rowOff>47625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6093188" y="7817701"/>
          <a:ext cx="2545503" cy="621449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対象品目ごとにみて、</a:t>
          </a:r>
          <a:r>
            <a:rPr lang="ja-JP" altLang="en-US" sz="8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収入減少額がプラスになっているものは収入が減少しているもの、マイナスは収入が増加しているもの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</a:p>
      </xdr:txBody>
    </xdr:sp>
    <xdr:clientData/>
  </xdr:twoCellAnchor>
  <xdr:twoCellAnchor>
    <xdr:from>
      <xdr:col>6</xdr:col>
      <xdr:colOff>942973</xdr:colOff>
      <xdr:row>12</xdr:row>
      <xdr:rowOff>200023</xdr:rowOff>
    </xdr:from>
    <xdr:to>
      <xdr:col>7</xdr:col>
      <xdr:colOff>114299</xdr:colOff>
      <xdr:row>12</xdr:row>
      <xdr:rowOff>409574</xdr:rowOff>
    </xdr:to>
    <xdr:sp macro="" textlink="">
      <xdr:nvSpPr>
        <xdr:cNvPr id="12" name="Line 10"/>
        <xdr:cNvSpPr>
          <a:spLocks noChangeShapeType="1"/>
        </xdr:cNvSpPr>
      </xdr:nvSpPr>
      <xdr:spPr bwMode="auto">
        <a:xfrm flipH="1" flipV="1">
          <a:off x="5619748" y="4238623"/>
          <a:ext cx="342901" cy="2095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246080</xdr:colOff>
      <xdr:row>20</xdr:row>
      <xdr:rowOff>27913</xdr:rowOff>
    </xdr:from>
    <xdr:to>
      <xdr:col>8</xdr:col>
      <xdr:colOff>1324733</xdr:colOff>
      <xdr:row>22</xdr:row>
      <xdr:rowOff>57150</xdr:rowOff>
    </xdr:to>
    <xdr:sp macro="" textlink="">
      <xdr:nvSpPr>
        <xdr:cNvPr id="13" name="Rectangle 11"/>
        <xdr:cNvSpPr>
          <a:spLocks noChangeArrowheads="1"/>
        </xdr:cNvSpPr>
      </xdr:nvSpPr>
      <xdr:spPr bwMode="auto">
        <a:xfrm>
          <a:off x="6094430" y="7009738"/>
          <a:ext cx="2545503" cy="734087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対象品目ごとに「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当たり収入減少額（⑤）」と「補てん対象面積（⑦）」から「収入減少額」を求め、これを合計して「対象品目全体の収入減少合計額」を求めます。（この額が本対策における経営全体の収入減少額となります。）</a:t>
          </a:r>
        </a:p>
      </xdr:txBody>
    </xdr:sp>
    <xdr:clientData/>
  </xdr:twoCellAnchor>
  <xdr:twoCellAnchor>
    <xdr:from>
      <xdr:col>7</xdr:col>
      <xdr:colOff>312746</xdr:colOff>
      <xdr:row>29</xdr:row>
      <xdr:rowOff>66014</xdr:rowOff>
    </xdr:from>
    <xdr:to>
      <xdr:col>8</xdr:col>
      <xdr:colOff>1324728</xdr:colOff>
      <xdr:row>32</xdr:row>
      <xdr:rowOff>66676</xdr:rowOff>
    </xdr:to>
    <xdr:sp macro="" textlink="">
      <xdr:nvSpPr>
        <xdr:cNvPr id="14" name="Rectangle 12"/>
        <xdr:cNvSpPr>
          <a:spLocks noChangeArrowheads="1"/>
        </xdr:cNvSpPr>
      </xdr:nvSpPr>
      <xdr:spPr bwMode="auto">
        <a:xfrm>
          <a:off x="6161096" y="10219664"/>
          <a:ext cx="2478832" cy="1057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減収している場合、補てん金は2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年度の５～６月頃に支払われる予定です。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なお、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実際の補てん額は、ここで行った試算と異なるものになります。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7</xdr:col>
      <xdr:colOff>114300</xdr:colOff>
      <xdr:row>10</xdr:row>
      <xdr:rowOff>9525</xdr:rowOff>
    </xdr:from>
    <xdr:to>
      <xdr:col>8</xdr:col>
      <xdr:colOff>1095375</xdr:colOff>
      <xdr:row>12</xdr:row>
      <xdr:rowOff>180975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5962650" y="3533775"/>
          <a:ext cx="2447925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10ａ当たり標準的収入額（①）」から「10ａ当たり当年産の収入額（④）」を差し引いて補てん額の基準となる10ａ当たり収入減少額を求めます。⑤が－（マイナス）になっているものは収入が増加しているものです。</a:t>
          </a:r>
        </a:p>
      </xdr:txBody>
    </xdr:sp>
    <xdr:clientData/>
  </xdr:twoCellAnchor>
  <xdr:twoCellAnchor editAs="oneCell">
    <xdr:from>
      <xdr:col>7</xdr:col>
      <xdr:colOff>114300</xdr:colOff>
      <xdr:row>12</xdr:row>
      <xdr:rowOff>285750</xdr:rowOff>
    </xdr:from>
    <xdr:to>
      <xdr:col>8</xdr:col>
      <xdr:colOff>1104899</xdr:colOff>
      <xdr:row>13</xdr:row>
      <xdr:rowOff>66675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5962650" y="4324350"/>
          <a:ext cx="2457449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当年産の出荷・販売実績（予定）数量（⑥）を当年産実単収（③）で割り戻し、補てん対象面積を求めます。</a:t>
          </a:r>
        </a:p>
      </xdr:txBody>
    </xdr:sp>
    <xdr:clientData/>
  </xdr:twoCellAnchor>
  <xdr:twoCellAnchor>
    <xdr:from>
      <xdr:col>2</xdr:col>
      <xdr:colOff>119903</xdr:colOff>
      <xdr:row>30</xdr:row>
      <xdr:rowOff>37437</xdr:rowOff>
    </xdr:from>
    <xdr:to>
      <xdr:col>7</xdr:col>
      <xdr:colOff>207828</xdr:colOff>
      <xdr:row>33</xdr:row>
      <xdr:rowOff>49241</xdr:rowOff>
    </xdr:to>
    <xdr:sp macro="" textlink="">
      <xdr:nvSpPr>
        <xdr:cNvPr id="17" name="大かっこ 16"/>
        <xdr:cNvSpPr/>
      </xdr:nvSpPr>
      <xdr:spPr>
        <a:xfrm>
          <a:off x="1081928" y="10543512"/>
          <a:ext cx="4974250" cy="106907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535942</xdr:colOff>
      <xdr:row>19</xdr:row>
      <xdr:rowOff>140410</xdr:rowOff>
    </xdr:from>
    <xdr:to>
      <xdr:col>5</xdr:col>
      <xdr:colOff>610204</xdr:colOff>
      <xdr:row>20</xdr:row>
      <xdr:rowOff>148300</xdr:rowOff>
    </xdr:to>
    <xdr:sp macro="" textlink="">
      <xdr:nvSpPr>
        <xdr:cNvPr id="18" name="下矢印 17"/>
        <xdr:cNvSpPr/>
      </xdr:nvSpPr>
      <xdr:spPr>
        <a:xfrm>
          <a:off x="4022092" y="6769810"/>
          <a:ext cx="74262" cy="360315"/>
        </a:xfrm>
        <a:prstGeom prst="down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979782</xdr:colOff>
      <xdr:row>18</xdr:row>
      <xdr:rowOff>163366</xdr:rowOff>
    </xdr:from>
    <xdr:to>
      <xdr:col>8</xdr:col>
      <xdr:colOff>1208049</xdr:colOff>
      <xdr:row>18</xdr:row>
      <xdr:rowOff>209085</xdr:rowOff>
    </xdr:to>
    <xdr:sp macro="" textlink="">
      <xdr:nvSpPr>
        <xdr:cNvPr id="19" name="フローチャート: 処理 18"/>
        <xdr:cNvSpPr/>
      </xdr:nvSpPr>
      <xdr:spPr>
        <a:xfrm>
          <a:off x="3246732" y="6478441"/>
          <a:ext cx="5276517" cy="45719"/>
        </a:xfrm>
        <a:prstGeom prst="flowChartProcess">
          <a:avLst/>
        </a:prstGeom>
        <a:solidFill>
          <a:srgbClr val="0070C0"/>
        </a:solidFill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960471</xdr:colOff>
      <xdr:row>18</xdr:row>
      <xdr:rowOff>190499</xdr:rowOff>
    </xdr:from>
    <xdr:to>
      <xdr:col>4</xdr:col>
      <xdr:colOff>1043697</xdr:colOff>
      <xdr:row>20</xdr:row>
      <xdr:rowOff>155979</xdr:rowOff>
    </xdr:to>
    <xdr:sp macro="" textlink="">
      <xdr:nvSpPr>
        <xdr:cNvPr id="20" name="下矢印 19"/>
        <xdr:cNvSpPr/>
      </xdr:nvSpPr>
      <xdr:spPr>
        <a:xfrm>
          <a:off x="3227421" y="6505574"/>
          <a:ext cx="83226" cy="632230"/>
        </a:xfrm>
        <a:prstGeom prst="down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108000" bIns="108000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407996</xdr:colOff>
      <xdr:row>0</xdr:row>
      <xdr:rowOff>1</xdr:rowOff>
    </xdr:from>
    <xdr:to>
      <xdr:col>8</xdr:col>
      <xdr:colOff>1332604</xdr:colOff>
      <xdr:row>2</xdr:row>
      <xdr:rowOff>142875</xdr:rowOff>
    </xdr:to>
    <xdr:sp macro="" textlink="">
      <xdr:nvSpPr>
        <xdr:cNvPr id="21" name="Rectangle 13"/>
        <xdr:cNvSpPr>
          <a:spLocks noChangeArrowheads="1"/>
        </xdr:cNvSpPr>
      </xdr:nvSpPr>
      <xdr:spPr bwMode="auto">
        <a:xfrm>
          <a:off x="6256346" y="1"/>
          <a:ext cx="2391458" cy="8477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+mn-ea"/>
            </a:rPr>
            <a:t>「当年産の収入額」は、「当年産販売価格（②）」と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+mn-ea"/>
          </a:endParaRPr>
        </a:p>
        <a:p>
          <a:pPr algn="l" rtl="1">
            <a:defRPr sz="1000"/>
          </a:pPr>
          <a:r>
            <a:rPr lang="ja-JP" altLang="en-US" sz="800" b="0" i="0">
              <a:latin typeface="+mn-lt"/>
              <a:ea typeface="+mn-ea"/>
              <a:cs typeface="+mn-cs"/>
            </a:rPr>
            <a:t>「当年産実単収（③）」から求めます。</a:t>
          </a:r>
          <a:endParaRPr lang="en-US" altLang="ja-JP" sz="800" b="0" i="0">
            <a:latin typeface="+mn-lt"/>
            <a:ea typeface="+mn-ea"/>
            <a:cs typeface="+mn-cs"/>
          </a:endParaRPr>
        </a:p>
        <a:p>
          <a:pPr algn="l" rtl="1">
            <a:defRPr sz="1000"/>
          </a:pP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+mn-ea"/>
            </a:rPr>
            <a:t>（</a:t>
          </a:r>
          <a:r>
            <a:rPr lang="en-US" altLang="ja-JP" sz="800" b="0" i="0" strike="noStrike">
              <a:solidFill>
                <a:srgbClr val="FF0000"/>
              </a:solidFill>
              <a:latin typeface="ＭＳ Ｐゴシック"/>
              <a:ea typeface="+mn-ea"/>
            </a:rPr>
            <a:t>※</a:t>
          </a: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+mn-ea"/>
            </a:rPr>
            <a:t>）には、米、大豆の場合は６０ｋｇ、麦の場合は</a:t>
          </a:r>
          <a:endParaRPr lang="en-US" altLang="ja-JP" sz="800" b="0" i="0" strike="noStrike">
            <a:solidFill>
              <a:srgbClr val="FF0000"/>
            </a:solidFill>
            <a:latin typeface="ＭＳ Ｐゴシック"/>
            <a:ea typeface="+mn-ea"/>
          </a:endParaRPr>
        </a:p>
        <a:p>
          <a:pPr algn="l" rtl="1">
            <a:defRPr sz="1000"/>
          </a:pP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+mn-ea"/>
            </a:rPr>
            <a:t>１，０００ｋｇが入ります。</a:t>
          </a:r>
        </a:p>
      </xdr:txBody>
    </xdr:sp>
    <xdr:clientData/>
  </xdr:twoCellAnchor>
  <xdr:oneCellAnchor>
    <xdr:from>
      <xdr:col>1</xdr:col>
      <xdr:colOff>78441</xdr:colOff>
      <xdr:row>0</xdr:row>
      <xdr:rowOff>36419</xdr:rowOff>
    </xdr:from>
    <xdr:ext cx="1186350" cy="323165"/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764241" y="36419"/>
          <a:ext cx="1186350" cy="3231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【試算表】</a:t>
          </a:r>
        </a:p>
      </xdr:txBody>
    </xdr:sp>
    <xdr:clientData/>
  </xdr:oneCellAnchor>
  <xdr:twoCellAnchor>
    <xdr:from>
      <xdr:col>7</xdr:col>
      <xdr:colOff>247650</xdr:colOff>
      <xdr:row>24</xdr:row>
      <xdr:rowOff>142876</xdr:rowOff>
    </xdr:from>
    <xdr:to>
      <xdr:col>8</xdr:col>
      <xdr:colOff>1326303</xdr:colOff>
      <xdr:row>26</xdr:row>
      <xdr:rowOff>57150</xdr:rowOff>
    </xdr:to>
    <xdr:sp macro="" textlink="">
      <xdr:nvSpPr>
        <xdr:cNvPr id="23" name="Rectangle 9"/>
        <xdr:cNvSpPr>
          <a:spLocks noChangeArrowheads="1"/>
        </xdr:cNvSpPr>
      </xdr:nvSpPr>
      <xdr:spPr bwMode="auto">
        <a:xfrm>
          <a:off x="6096000" y="8534401"/>
          <a:ext cx="2545503" cy="619124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各作物ごとで作柄が著しく悪い場合には、農業災害補償制度により補てんがあったとみなし、収入差額の９割から相当額を控除し調整する場合があります。</a:t>
          </a:r>
        </a:p>
      </xdr:txBody>
    </xdr:sp>
    <xdr:clientData/>
  </xdr:twoCellAnchor>
  <xdr:twoCellAnchor>
    <xdr:from>
      <xdr:col>7</xdr:col>
      <xdr:colOff>0</xdr:colOff>
      <xdr:row>5</xdr:row>
      <xdr:rowOff>314325</xdr:rowOff>
    </xdr:from>
    <xdr:to>
      <xdr:col>14</xdr:col>
      <xdr:colOff>66676</xdr:colOff>
      <xdr:row>21</xdr:row>
      <xdr:rowOff>38101</xdr:rowOff>
    </xdr:to>
    <xdr:cxnSp macro="">
      <xdr:nvCxnSpPr>
        <xdr:cNvPr id="25" name="直線矢印コネクタ 24"/>
        <xdr:cNvCxnSpPr/>
      </xdr:nvCxnSpPr>
      <xdr:spPr>
        <a:xfrm flipH="1" flipV="1">
          <a:off x="5848350" y="2076450"/>
          <a:ext cx="5895976" cy="52959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1123950</xdr:colOff>
      <xdr:row>5</xdr:row>
      <xdr:rowOff>295275</xdr:rowOff>
    </xdr:from>
    <xdr:to>
      <xdr:col>16</xdr:col>
      <xdr:colOff>85726</xdr:colOff>
      <xdr:row>21</xdr:row>
      <xdr:rowOff>9526</xdr:rowOff>
    </xdr:to>
    <xdr:cxnSp macro="">
      <xdr:nvCxnSpPr>
        <xdr:cNvPr id="28" name="直線矢印コネクタ 27"/>
        <xdr:cNvCxnSpPr/>
      </xdr:nvCxnSpPr>
      <xdr:spPr>
        <a:xfrm flipH="1" flipV="1">
          <a:off x="5800725" y="2057400"/>
          <a:ext cx="7334251" cy="52863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0;&#12521;&#12471;&#31227;&#34892;&#23550;&#31574;/37_&#21029;&#27096;&#24335;&#9675;&#21495;&#65288;&#12490;&#12521;&#12471;&#31227;&#34892;&#23550;&#31574;&#20132;&#20184;&#27770;&#23450;&#36890;&#30693;&#26360;&#65289;_20141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8"/>
      <sheetName val="仕様書"/>
      <sheetName val="試算表"/>
      <sheetName val="担－参考様式2号"/>
      <sheetName val="2号（記載例）"/>
      <sheetName val="テーブル"/>
    </sheetNames>
    <sheetDataSet>
      <sheetData sheetId="0" refreshError="1"/>
      <sheetData sheetId="1" refreshError="1"/>
      <sheetData sheetId="2">
        <row r="6">
          <cell r="BP6">
            <v>18</v>
          </cell>
        </row>
      </sheetData>
      <sheetData sheetId="3" refreshError="1"/>
      <sheetData sheetId="4" refreshError="1"/>
      <sheetData sheetId="5">
        <row r="4">
          <cell r="B4">
            <v>1</v>
          </cell>
          <cell r="C4" t="str">
            <v>鳥取市農業再生協議会</v>
          </cell>
          <cell r="D4" t="str">
            <v>鳥取市再生協</v>
          </cell>
          <cell r="E4" t="str">
            <v>鳥取市</v>
          </cell>
          <cell r="F4">
            <v>511</v>
          </cell>
          <cell r="G4">
            <v>114327</v>
          </cell>
          <cell r="H4">
            <v>2572</v>
          </cell>
          <cell r="I4" t="str">
            <v>kiringc</v>
          </cell>
        </row>
        <row r="5">
          <cell r="B5">
            <v>2</v>
          </cell>
          <cell r="C5" t="str">
            <v>岩美町農業再生協議会</v>
          </cell>
          <cell r="D5" t="str">
            <v>岩美町再生協</v>
          </cell>
          <cell r="E5" t="str">
            <v>岩美町</v>
          </cell>
          <cell r="F5">
            <v>513</v>
          </cell>
          <cell r="G5">
            <v>113982</v>
          </cell>
          <cell r="H5">
            <v>2565</v>
          </cell>
          <cell r="I5" t="str">
            <v>857731411</v>
          </cell>
        </row>
        <row r="6">
          <cell r="B6">
            <v>3</v>
          </cell>
          <cell r="C6" t="str">
            <v>八頭町農業再生協議会</v>
          </cell>
          <cell r="D6" t="str">
            <v>八頭町再生協</v>
          </cell>
          <cell r="E6" t="str">
            <v>八頭町</v>
          </cell>
          <cell r="F6">
            <v>510</v>
          </cell>
          <cell r="G6">
            <v>114155</v>
          </cell>
          <cell r="H6">
            <v>2568</v>
          </cell>
          <cell r="I6" t="str">
            <v>yazoo</v>
          </cell>
        </row>
        <row r="7">
          <cell r="B7">
            <v>4</v>
          </cell>
          <cell r="C7" t="str">
            <v>若桜町農業再生協議会</v>
          </cell>
          <cell r="D7" t="str">
            <v>若桜町再生協</v>
          </cell>
          <cell r="E7" t="str">
            <v>若桜町</v>
          </cell>
          <cell r="F7">
            <v>184</v>
          </cell>
          <cell r="G7">
            <v>107564</v>
          </cell>
          <cell r="H7">
            <v>2420</v>
          </cell>
          <cell r="I7" t="str">
            <v>858822211</v>
          </cell>
        </row>
        <row r="8">
          <cell r="B8">
            <v>5</v>
          </cell>
          <cell r="C8" t="str">
            <v>智頭町農業再生協議会</v>
          </cell>
          <cell r="D8" t="str">
            <v>智頭町再生協</v>
          </cell>
          <cell r="E8" t="str">
            <v>智頭町</v>
          </cell>
          <cell r="F8">
            <v>496</v>
          </cell>
          <cell r="G8">
            <v>110186</v>
          </cell>
          <cell r="H8">
            <v>2479</v>
          </cell>
          <cell r="I8" t="str">
            <v>cheese</v>
          </cell>
        </row>
        <row r="9">
          <cell r="B9">
            <v>6</v>
          </cell>
          <cell r="C9" t="str">
            <v>倉吉市農業再生協議会</v>
          </cell>
          <cell r="D9" t="str">
            <v>倉吉市再生協</v>
          </cell>
          <cell r="E9" t="str">
            <v>倉吉市</v>
          </cell>
          <cell r="F9">
            <v>505</v>
          </cell>
          <cell r="G9">
            <v>113348</v>
          </cell>
          <cell r="H9">
            <v>2550</v>
          </cell>
          <cell r="I9" t="str">
            <v>kurasuke</v>
          </cell>
        </row>
        <row r="10">
          <cell r="B10">
            <v>7</v>
          </cell>
          <cell r="C10" t="str">
            <v>三朝町農業再生協議会</v>
          </cell>
          <cell r="D10" t="str">
            <v>三朝町再生協</v>
          </cell>
          <cell r="E10" t="str">
            <v>三朝町</v>
          </cell>
          <cell r="F10">
            <v>475</v>
          </cell>
          <cell r="G10">
            <v>107593</v>
          </cell>
          <cell r="H10">
            <v>2421</v>
          </cell>
          <cell r="I10" t="str">
            <v>mrs.curie</v>
          </cell>
        </row>
        <row r="11">
          <cell r="B11">
            <v>8</v>
          </cell>
          <cell r="C11" t="str">
            <v>湯梨浜町農業再生協議会</v>
          </cell>
          <cell r="D11" t="str">
            <v>湯梨浜町再生協</v>
          </cell>
          <cell r="E11" t="str">
            <v>湯梨浜町</v>
          </cell>
          <cell r="F11">
            <v>518</v>
          </cell>
          <cell r="G11">
            <v>117021</v>
          </cell>
          <cell r="H11">
            <v>2633</v>
          </cell>
          <cell r="I11" t="str">
            <v>hawaii</v>
          </cell>
        </row>
        <row r="12">
          <cell r="B12">
            <v>9</v>
          </cell>
          <cell r="C12" t="str">
            <v>北栄町農業再生協議会</v>
          </cell>
          <cell r="D12" t="str">
            <v>北栄町再生協</v>
          </cell>
          <cell r="E12" t="str">
            <v>北栄町</v>
          </cell>
          <cell r="F12">
            <v>519</v>
          </cell>
          <cell r="G12">
            <v>117613</v>
          </cell>
          <cell r="H12">
            <v>2646</v>
          </cell>
          <cell r="I12" t="str">
            <v>conan</v>
          </cell>
        </row>
        <row r="13">
          <cell r="B13">
            <v>10</v>
          </cell>
          <cell r="C13" t="str">
            <v>琴浦町農業再生協議会</v>
          </cell>
          <cell r="D13" t="str">
            <v>琴浦町再生協</v>
          </cell>
          <cell r="E13" t="str">
            <v>琴浦町</v>
          </cell>
          <cell r="F13">
            <v>520</v>
          </cell>
          <cell r="G13">
            <v>117525</v>
          </cell>
          <cell r="H13">
            <v>2644</v>
          </cell>
          <cell r="I13" t="str">
            <v>kotoura3</v>
          </cell>
        </row>
        <row r="14">
          <cell r="B14">
            <v>11</v>
          </cell>
          <cell r="C14" t="str">
            <v>米子市農業再生協議会（米子）</v>
          </cell>
          <cell r="D14" t="str">
            <v>米子市再生協（米子）</v>
          </cell>
          <cell r="E14" t="str">
            <v>米子市</v>
          </cell>
          <cell r="F14">
            <v>532</v>
          </cell>
          <cell r="G14">
            <v>120391</v>
          </cell>
          <cell r="H14">
            <v>2709</v>
          </cell>
          <cell r="I14" t="str">
            <v>yonegiiz</v>
          </cell>
        </row>
        <row r="15">
          <cell r="B15">
            <v>12</v>
          </cell>
          <cell r="C15" t="str">
            <v>米子市農業再生協議会（淀江）</v>
          </cell>
          <cell r="D15" t="str">
            <v>米子市再生協（淀江）</v>
          </cell>
          <cell r="E15" t="str">
            <v>米子市</v>
          </cell>
          <cell r="F15">
            <v>532</v>
          </cell>
          <cell r="G15">
            <v>120391</v>
          </cell>
          <cell r="H15">
            <v>2709</v>
          </cell>
          <cell r="I15" t="str">
            <v>donguri</v>
          </cell>
        </row>
        <row r="16">
          <cell r="B16">
            <v>13</v>
          </cell>
          <cell r="C16" t="str">
            <v>日吉津村地域農業再生協議会</v>
          </cell>
          <cell r="D16" t="str">
            <v>日吉津村再生協</v>
          </cell>
          <cell r="E16" t="str">
            <v>日吉津村</v>
          </cell>
          <cell r="F16">
            <v>532</v>
          </cell>
          <cell r="G16">
            <v>119929</v>
          </cell>
          <cell r="H16">
            <v>2698</v>
          </cell>
          <cell r="I16" t="str">
            <v>chu.lip</v>
          </cell>
        </row>
        <row r="17">
          <cell r="B17">
            <v>14</v>
          </cell>
          <cell r="C17" t="str">
            <v>境港市農業再生協議会</v>
          </cell>
          <cell r="D17" t="str">
            <v>境港市再生協</v>
          </cell>
          <cell r="E17" t="str">
            <v>境港市</v>
          </cell>
          <cell r="F17">
            <v>456</v>
          </cell>
          <cell r="G17">
            <v>102488</v>
          </cell>
          <cell r="H17">
            <v>2306</v>
          </cell>
          <cell r="I17" t="str">
            <v>kitaro</v>
          </cell>
        </row>
        <row r="18">
          <cell r="B18">
            <v>15</v>
          </cell>
          <cell r="C18" t="str">
            <v>南部町農業再生協議会</v>
          </cell>
          <cell r="D18" t="str">
            <v>南部町再生協</v>
          </cell>
          <cell r="E18" t="str">
            <v>南部町</v>
          </cell>
          <cell r="F18">
            <v>528</v>
          </cell>
          <cell r="G18">
            <v>119693</v>
          </cell>
          <cell r="H18">
            <v>2693</v>
          </cell>
          <cell r="I18" t="str">
            <v>sakura</v>
          </cell>
        </row>
        <row r="19">
          <cell r="B19">
            <v>16</v>
          </cell>
          <cell r="C19" t="str">
            <v>伯耆町地域農業再生協議会</v>
          </cell>
          <cell r="D19" t="str">
            <v>伯耆町再生協</v>
          </cell>
          <cell r="E19" t="str">
            <v>伯耆町</v>
          </cell>
          <cell r="F19">
            <v>525</v>
          </cell>
          <cell r="G19">
            <v>118628</v>
          </cell>
          <cell r="H19">
            <v>2669</v>
          </cell>
          <cell r="I19" t="str">
            <v>onikko</v>
          </cell>
        </row>
        <row r="20">
          <cell r="B20">
            <v>17</v>
          </cell>
          <cell r="C20" t="str">
            <v>大山町農業再生協議会</v>
          </cell>
          <cell r="D20" t="str">
            <v>大山町再生協</v>
          </cell>
          <cell r="E20" t="str">
            <v>大山町</v>
          </cell>
          <cell r="F20">
            <v>532</v>
          </cell>
          <cell r="G20">
            <v>119788</v>
          </cell>
          <cell r="H20">
            <v>2695</v>
          </cell>
          <cell r="I20" t="str">
            <v>mukipanda</v>
          </cell>
        </row>
        <row r="21">
          <cell r="B21">
            <v>18</v>
          </cell>
          <cell r="C21" t="str">
            <v>日南町農業再生協議会</v>
          </cell>
          <cell r="D21" t="str">
            <v>日南町再生協</v>
          </cell>
          <cell r="E21" t="str">
            <v>日南町</v>
          </cell>
          <cell r="F21">
            <v>489</v>
          </cell>
          <cell r="G21">
            <v>110131</v>
          </cell>
          <cell r="H21">
            <v>2478</v>
          </cell>
          <cell r="I21" t="str">
            <v>tomato</v>
          </cell>
        </row>
        <row r="22">
          <cell r="B22">
            <v>19</v>
          </cell>
          <cell r="C22" t="str">
            <v>日野町農業再生協議会</v>
          </cell>
          <cell r="D22" t="str">
            <v>日野町再生協</v>
          </cell>
          <cell r="E22" t="str">
            <v>日野町</v>
          </cell>
          <cell r="F22">
            <v>481</v>
          </cell>
          <cell r="G22">
            <v>107546</v>
          </cell>
          <cell r="H22">
            <v>2420</v>
          </cell>
          <cell r="I22" t="str">
            <v>octori</v>
          </cell>
        </row>
        <row r="23">
          <cell r="B23">
            <v>20</v>
          </cell>
          <cell r="C23" t="str">
            <v>江府町農業再生協議会</v>
          </cell>
          <cell r="D23" t="str">
            <v>江府町再生協</v>
          </cell>
          <cell r="E23" t="str">
            <v>江府町</v>
          </cell>
          <cell r="F23">
            <v>521</v>
          </cell>
          <cell r="G23">
            <v>116648</v>
          </cell>
          <cell r="H23">
            <v>2625</v>
          </cell>
          <cell r="I23" t="str">
            <v>ab178</v>
          </cell>
        </row>
        <row r="24">
          <cell r="B24">
            <v>99</v>
          </cell>
          <cell r="C24" t="str">
            <v>すべての地域農業再生協議会</v>
          </cell>
          <cell r="D24" t="str">
            <v>すべての再生協</v>
          </cell>
          <cell r="E24" t="str">
            <v>すべての市町村</v>
          </cell>
          <cell r="F24">
            <v>514</v>
          </cell>
          <cell r="G24" t="str">
            <v>-</v>
          </cell>
          <cell r="H24" t="str">
            <v>-</v>
          </cell>
          <cell r="I24" t="str">
            <v>toripii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jsapa.or.jp/daizu/daizutop.html" TargetMode="External"/><Relationship Id="rId7" Type="http://schemas.openxmlformats.org/officeDocument/2006/relationships/hyperlink" Target="http://www.maff.go.jp/j/kobetu_ninaite/n_seido/seido_suikei/law/kokuji_26_narashi.html" TargetMode="External"/><Relationship Id="rId2" Type="http://schemas.openxmlformats.org/officeDocument/2006/relationships/hyperlink" Target="http://www.maff.go.jp/j/kobetu_ninaite/keiei/pdf/08.pdf" TargetMode="External"/><Relationship Id="rId1" Type="http://schemas.openxmlformats.org/officeDocument/2006/relationships/hyperlink" Target="http://www.maff.go.jp/j/seisan/keikaku/soukatu/aitaikakaku.html" TargetMode="External"/><Relationship Id="rId6" Type="http://schemas.openxmlformats.org/officeDocument/2006/relationships/hyperlink" Target="http://www.maff.go.jp/j/tokei/kouhyou/sakumotu/sakkyou_kome/index.html" TargetMode="External"/><Relationship Id="rId5" Type="http://schemas.openxmlformats.org/officeDocument/2006/relationships/hyperlink" Target="http://www.maff.go.jp/j/kobetu_ninaite/n_seido/seido_suikei/law/pdf/26_31_hyozyun_syunyu.pdf" TargetMode="External"/><Relationship Id="rId4" Type="http://schemas.openxmlformats.org/officeDocument/2006/relationships/hyperlink" Target="http://www.zenkokubeibaku.or.jp/nyuusatsu/27nyuusatsu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jsapa.or.jp/daizu/daizutop.html" TargetMode="External"/><Relationship Id="rId7" Type="http://schemas.openxmlformats.org/officeDocument/2006/relationships/hyperlink" Target="http://www.maff.go.jp/j/kobetu_ninaite/n_seido/seido_suikei/law/kokuji_26_narashi.html" TargetMode="External"/><Relationship Id="rId2" Type="http://schemas.openxmlformats.org/officeDocument/2006/relationships/hyperlink" Target="http://www.maff.go.jp/j/kobetu_ninaite/keiei/pdf/08.pdf" TargetMode="External"/><Relationship Id="rId1" Type="http://schemas.openxmlformats.org/officeDocument/2006/relationships/hyperlink" Target="http://www.maff.go.jp/j/seisan/keikaku/soukatu/aitaikakaku.html" TargetMode="External"/><Relationship Id="rId6" Type="http://schemas.openxmlformats.org/officeDocument/2006/relationships/hyperlink" Target="http://www.maff.go.jp/j/tokei/kouhyou/sakumotu/sakkyou_kome/index.html" TargetMode="External"/><Relationship Id="rId5" Type="http://schemas.openxmlformats.org/officeDocument/2006/relationships/hyperlink" Target="http://www.maff.go.jp/j/kobetu_ninaite/n_seido/seido_suikei/law/pdf/26_31_hyozyun_syunyu.pdf" TargetMode="External"/><Relationship Id="rId4" Type="http://schemas.openxmlformats.org/officeDocument/2006/relationships/hyperlink" Target="http://www.zenkokubeibaku.or.jp/nyuusatsu/27nyuusatsu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4"/>
  <sheetViews>
    <sheetView tabSelected="1" zoomScaleNormal="100" zoomScaleSheetLayoutView="100" workbookViewId="0">
      <selection activeCell="G7" sqref="G7"/>
    </sheetView>
  </sheetViews>
  <sheetFormatPr defaultRowHeight="13.5"/>
  <cols>
    <col min="2" max="2" width="3.625" style="1" customWidth="1"/>
    <col min="3" max="3" width="2.25" style="1" customWidth="1"/>
    <col min="4" max="4" width="14.875" style="1" customWidth="1"/>
    <col min="5" max="5" width="16" style="1" customWidth="1"/>
    <col min="6" max="6" width="15.625" style="1" customWidth="1"/>
    <col min="7" max="7" width="15.375" style="1" customWidth="1"/>
    <col min="8" max="8" width="19.25" style="1" customWidth="1"/>
    <col min="9" max="9" width="17.625" style="1" customWidth="1"/>
    <col min="10" max="10" width="3.625" style="1" customWidth="1"/>
    <col min="14" max="16" width="9" customWidth="1"/>
    <col min="17" max="17" width="10.25" customWidth="1"/>
    <col min="18" max="19" width="9" customWidth="1"/>
    <col min="20" max="20" width="8.75" customWidth="1"/>
    <col min="21" max="22" width="9" customWidth="1"/>
  </cols>
  <sheetData>
    <row r="1" spans="4:22" ht="27.75" customHeight="1">
      <c r="L1" t="s">
        <v>51</v>
      </c>
    </row>
    <row r="2" spans="4:22" ht="27.75" customHeight="1">
      <c r="L2" s="61" t="s">
        <v>57</v>
      </c>
      <c r="M2" s="61"/>
      <c r="N2" s="61"/>
      <c r="O2" s="74"/>
      <c r="P2" s="75"/>
      <c r="Q2" s="54" t="s">
        <v>52</v>
      </c>
      <c r="R2" t="s">
        <v>53</v>
      </c>
    </row>
    <row r="3" spans="4:22" ht="27.75" customHeight="1" thickBot="1">
      <c r="D3" s="2" t="s">
        <v>0</v>
      </c>
      <c r="E3" s="3"/>
      <c r="F3" s="3"/>
      <c r="G3" s="3"/>
    </row>
    <row r="4" spans="4:22" ht="27.75" customHeight="1" thickTop="1">
      <c r="D4" s="76" t="s">
        <v>1</v>
      </c>
      <c r="E4" s="78" t="s">
        <v>20</v>
      </c>
      <c r="F4" s="80" t="s">
        <v>2</v>
      </c>
      <c r="G4" s="81"/>
      <c r="H4" s="82"/>
      <c r="I4" s="83" t="s">
        <v>21</v>
      </c>
      <c r="L4" t="s">
        <v>33</v>
      </c>
      <c r="N4" t="s">
        <v>38</v>
      </c>
    </row>
    <row r="5" spans="4:22" ht="27.75" customHeight="1">
      <c r="D5" s="77"/>
      <c r="E5" s="79"/>
      <c r="F5" s="20" t="s">
        <v>3</v>
      </c>
      <c r="G5" s="21" t="s">
        <v>23</v>
      </c>
      <c r="H5" s="26" t="s">
        <v>27</v>
      </c>
      <c r="I5" s="84"/>
      <c r="N5" s="72" t="s">
        <v>64</v>
      </c>
      <c r="O5" s="62"/>
      <c r="P5" s="62"/>
      <c r="Q5" s="62"/>
      <c r="R5" s="62"/>
      <c r="S5" s="62"/>
      <c r="T5" s="62"/>
      <c r="U5" s="62"/>
      <c r="V5" s="62"/>
    </row>
    <row r="6" spans="4:22" ht="27.75" customHeight="1">
      <c r="D6" s="16" t="s">
        <v>4</v>
      </c>
      <c r="E6" s="56"/>
      <c r="F6" s="56"/>
      <c r="G6" s="51">
        <f>O22*Q22/100</f>
        <v>0</v>
      </c>
      <c r="H6" s="28">
        <f>ROUND(F6*G6/60,0)</f>
        <v>0</v>
      </c>
      <c r="I6" s="29">
        <f>E6-H6</f>
        <v>0</v>
      </c>
    </row>
    <row r="7" spans="4:22" ht="27.75" customHeight="1">
      <c r="D7" s="16" t="s">
        <v>5</v>
      </c>
      <c r="E7" s="56"/>
      <c r="F7" s="56"/>
      <c r="G7" s="56"/>
      <c r="H7" s="28">
        <f>ROUND(F7*G7/1000,0)</f>
        <v>0</v>
      </c>
      <c r="I7" s="29">
        <f>E7-H7</f>
        <v>0</v>
      </c>
      <c r="L7" t="s">
        <v>34</v>
      </c>
      <c r="N7" t="s">
        <v>43</v>
      </c>
    </row>
    <row r="8" spans="4:22" ht="27.75" customHeight="1">
      <c r="D8" s="17" t="s">
        <v>6</v>
      </c>
      <c r="E8" s="56"/>
      <c r="F8" s="56"/>
      <c r="G8" s="56"/>
      <c r="H8" s="28">
        <f>ROUND(F8*G8/1000,0)</f>
        <v>0</v>
      </c>
      <c r="I8" s="29">
        <f>E8-H8</f>
        <v>0</v>
      </c>
      <c r="M8" s="60" t="s">
        <v>54</v>
      </c>
      <c r="N8" s="85"/>
      <c r="O8" s="85"/>
      <c r="P8" s="85"/>
      <c r="Q8" s="85"/>
      <c r="R8" s="85"/>
      <c r="S8" s="85"/>
      <c r="T8" s="85"/>
      <c r="U8" s="85"/>
      <c r="V8" s="85"/>
    </row>
    <row r="9" spans="4:22" ht="27.75" customHeight="1" thickBot="1">
      <c r="D9" s="16" t="s">
        <v>7</v>
      </c>
      <c r="E9" s="56"/>
      <c r="F9" s="56"/>
      <c r="G9" s="56"/>
      <c r="H9" s="28">
        <f>ROUND(F9*G9/60,0)</f>
        <v>0</v>
      </c>
      <c r="I9" s="30">
        <f>E9-H9</f>
        <v>0</v>
      </c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4:22" ht="27.75" customHeight="1" thickTop="1">
      <c r="D10" s="40" t="s">
        <v>65</v>
      </c>
      <c r="E10" s="37"/>
      <c r="F10" s="37"/>
      <c r="G10" s="37"/>
      <c r="H10" s="37"/>
      <c r="I10" s="37"/>
      <c r="M10" s="85"/>
      <c r="N10" s="85"/>
      <c r="O10" s="85"/>
      <c r="P10" s="85"/>
      <c r="Q10" s="85"/>
      <c r="R10" s="85"/>
      <c r="S10" s="85"/>
      <c r="T10" s="85"/>
      <c r="U10" s="85"/>
      <c r="V10" s="85"/>
    </row>
    <row r="11" spans="4:22" ht="12.75" customHeight="1">
      <c r="M11" s="85"/>
      <c r="N11" s="85"/>
      <c r="O11" s="85"/>
      <c r="P11" s="85"/>
      <c r="Q11" s="85"/>
      <c r="R11" s="85"/>
      <c r="S11" s="85"/>
      <c r="T11" s="85"/>
      <c r="U11" s="85"/>
      <c r="V11" s="85"/>
    </row>
    <row r="12" spans="4:22" ht="27.75" customHeight="1" thickBot="1">
      <c r="D12" s="2" t="s">
        <v>8</v>
      </c>
      <c r="E12" s="3"/>
      <c r="F12" s="3"/>
      <c r="G12" s="3"/>
      <c r="L12" s="61" t="s">
        <v>63</v>
      </c>
      <c r="M12" s="62"/>
      <c r="N12" s="53" t="s">
        <v>42</v>
      </c>
      <c r="O12" s="72" t="s">
        <v>37</v>
      </c>
      <c r="P12" s="62"/>
      <c r="Q12" s="62"/>
      <c r="R12" s="62"/>
      <c r="S12" s="62"/>
      <c r="T12" s="62"/>
      <c r="U12" s="62"/>
      <c r="V12" s="62"/>
    </row>
    <row r="13" spans="4:22" ht="43.5" customHeight="1" thickTop="1">
      <c r="D13" s="47" t="s">
        <v>1</v>
      </c>
      <c r="E13" s="22" t="s">
        <v>9</v>
      </c>
      <c r="F13" s="42" t="s">
        <v>24</v>
      </c>
      <c r="G13" s="19" t="s">
        <v>26</v>
      </c>
      <c r="J13" s="6"/>
      <c r="N13" s="53" t="s">
        <v>44</v>
      </c>
      <c r="O13" s="72" t="s">
        <v>47</v>
      </c>
      <c r="P13" s="62"/>
      <c r="Q13" s="62"/>
      <c r="R13" s="62"/>
      <c r="S13" s="62"/>
      <c r="T13" s="62"/>
      <c r="U13" s="62"/>
      <c r="V13" s="62"/>
    </row>
    <row r="14" spans="4:22" ht="27.75" customHeight="1">
      <c r="D14" s="4" t="s">
        <v>4</v>
      </c>
      <c r="E14" s="57"/>
      <c r="F14" s="43">
        <f>G6</f>
        <v>0</v>
      </c>
      <c r="G14" s="31">
        <f>IF(F14=0,0,ROUND(E14/F14*10,0))</f>
        <v>0</v>
      </c>
      <c r="J14" s="7"/>
      <c r="N14" s="53" t="s">
        <v>45</v>
      </c>
      <c r="O14" s="72" t="s">
        <v>46</v>
      </c>
      <c r="P14" s="62"/>
      <c r="Q14" s="62"/>
      <c r="R14" s="62"/>
      <c r="S14" s="62"/>
      <c r="T14" s="62"/>
      <c r="U14" s="62"/>
      <c r="V14" s="62"/>
    </row>
    <row r="15" spans="4:22" ht="27.75" customHeight="1">
      <c r="D15" s="4" t="s">
        <v>5</v>
      </c>
      <c r="E15" s="57"/>
      <c r="F15" s="43">
        <f>G7</f>
        <v>0</v>
      </c>
      <c r="G15" s="31">
        <f>IF(F15=0,0,ROUND(E15/F15*10,0))</f>
        <v>0</v>
      </c>
      <c r="J15" s="7"/>
    </row>
    <row r="16" spans="4:22" ht="27.75" customHeight="1">
      <c r="D16" s="5" t="s">
        <v>6</v>
      </c>
      <c r="E16" s="57"/>
      <c r="F16" s="43">
        <f>G8</f>
        <v>0</v>
      </c>
      <c r="G16" s="31">
        <f>IF(F16=0,0,ROUND(E16/F16*10,0))</f>
        <v>0</v>
      </c>
      <c r="J16" s="7"/>
      <c r="L16" t="s">
        <v>35</v>
      </c>
    </row>
    <row r="17" spans="3:22" ht="27.75" customHeight="1" thickBot="1">
      <c r="D17" s="4" t="s">
        <v>7</v>
      </c>
      <c r="E17" s="58"/>
      <c r="F17" s="43">
        <f>G9</f>
        <v>0</v>
      </c>
      <c r="G17" s="32">
        <f>IF(F17=0,0,ROUND(E17/F17*10,0))</f>
        <v>0</v>
      </c>
      <c r="J17" s="7"/>
      <c r="L17" s="48" t="s">
        <v>61</v>
      </c>
      <c r="N17" s="52"/>
      <c r="O17" s="52"/>
      <c r="P17" s="52"/>
      <c r="Q17" s="52"/>
      <c r="R17" s="52"/>
      <c r="S17" s="52"/>
      <c r="T17" s="52"/>
      <c r="U17" s="52"/>
      <c r="V17" s="52"/>
    </row>
    <row r="18" spans="3:22" ht="24.75" customHeight="1" thickTop="1">
      <c r="C18" s="7"/>
      <c r="D18" s="41" t="s">
        <v>32</v>
      </c>
      <c r="E18" s="7"/>
      <c r="F18" s="7"/>
      <c r="G18" s="7"/>
      <c r="H18" s="7"/>
      <c r="I18" s="7"/>
      <c r="N18" s="48" t="s">
        <v>55</v>
      </c>
      <c r="V18" s="52"/>
    </row>
    <row r="19" spans="3:22" ht="24.75" customHeight="1">
      <c r="C19" s="25"/>
      <c r="D19" s="25"/>
      <c r="E19" s="25"/>
      <c r="F19" s="25"/>
      <c r="G19" s="25"/>
      <c r="H19" s="25"/>
      <c r="I19" s="25"/>
      <c r="N19" s="72" t="s">
        <v>50</v>
      </c>
      <c r="O19" s="62"/>
      <c r="P19" s="62"/>
      <c r="Q19" s="62"/>
      <c r="R19" s="62"/>
      <c r="S19" s="62"/>
      <c r="T19" s="62"/>
      <c r="U19" s="62"/>
      <c r="V19" s="62"/>
    </row>
    <row r="20" spans="3:22" ht="27.75" customHeight="1" thickBot="1">
      <c r="D20" s="2" t="s">
        <v>10</v>
      </c>
      <c r="E20" s="3"/>
      <c r="L20" s="52" t="s">
        <v>62</v>
      </c>
      <c r="V20" s="44"/>
    </row>
    <row r="21" spans="3:22" ht="27.75" customHeight="1" thickTop="1" thickBot="1">
      <c r="D21" s="63" t="s">
        <v>1</v>
      </c>
      <c r="E21" s="65" t="s">
        <v>22</v>
      </c>
      <c r="F21" s="65" t="s">
        <v>25</v>
      </c>
      <c r="G21" s="67" t="s">
        <v>28</v>
      </c>
      <c r="J21" s="6"/>
      <c r="N21" s="44"/>
      <c r="O21" s="44"/>
      <c r="P21" s="44"/>
      <c r="Q21" s="44"/>
      <c r="R21" s="44"/>
      <c r="S21" s="44"/>
      <c r="T21" s="44"/>
      <c r="U21" s="44"/>
      <c r="V21" s="44"/>
    </row>
    <row r="22" spans="3:22" ht="27.75" customHeight="1" thickBot="1">
      <c r="D22" s="64"/>
      <c r="E22" s="66"/>
      <c r="F22" s="66"/>
      <c r="G22" s="68"/>
      <c r="J22" s="6"/>
      <c r="M22" s="53" t="s">
        <v>42</v>
      </c>
      <c r="N22" s="55" t="s">
        <v>59</v>
      </c>
      <c r="O22" s="59"/>
      <c r="P22" t="s">
        <v>41</v>
      </c>
      <c r="Q22" s="59"/>
    </row>
    <row r="23" spans="3:22" ht="27.75" customHeight="1">
      <c r="D23" s="4" t="s">
        <v>11</v>
      </c>
      <c r="E23" s="29">
        <f>I6</f>
        <v>0</v>
      </c>
      <c r="F23" s="31">
        <f>G14</f>
        <v>0</v>
      </c>
      <c r="G23" s="33">
        <f>ROUND(E23*F23/10,0)</f>
        <v>0</v>
      </c>
      <c r="J23" s="7"/>
      <c r="N23" s="48" t="s">
        <v>56</v>
      </c>
    </row>
    <row r="24" spans="3:22" ht="27.75" customHeight="1">
      <c r="D24" s="4" t="s">
        <v>12</v>
      </c>
      <c r="E24" s="29">
        <f>I7</f>
        <v>0</v>
      </c>
      <c r="F24" s="31">
        <f>G15</f>
        <v>0</v>
      </c>
      <c r="G24" s="33">
        <f>ROUND(E24*F24/10,0)</f>
        <v>0</v>
      </c>
      <c r="J24" s="7"/>
      <c r="O24" s="72" t="s">
        <v>39</v>
      </c>
      <c r="P24" s="62"/>
      <c r="Q24" s="62"/>
      <c r="R24" s="62"/>
      <c r="S24" s="62"/>
      <c r="T24" s="62"/>
      <c r="U24" s="62"/>
      <c r="V24" s="62"/>
    </row>
    <row r="25" spans="3:22" ht="27.75" customHeight="1">
      <c r="D25" s="5" t="s">
        <v>13</v>
      </c>
      <c r="E25" s="29">
        <f>I8</f>
        <v>0</v>
      </c>
      <c r="F25" s="31">
        <f>G16</f>
        <v>0</v>
      </c>
      <c r="G25" s="33">
        <f>ROUND(E25*F25/10,0)</f>
        <v>0</v>
      </c>
      <c r="J25" s="7"/>
      <c r="M25" s="48" t="s">
        <v>58</v>
      </c>
      <c r="N25" s="48"/>
      <c r="O25" s="73" t="s">
        <v>49</v>
      </c>
      <c r="P25" s="62"/>
      <c r="Q25" s="62"/>
      <c r="R25" s="62"/>
      <c r="S25" s="62"/>
      <c r="T25" s="62"/>
      <c r="U25" s="62"/>
      <c r="V25" s="62"/>
    </row>
    <row r="26" spans="3:22" ht="27.75" customHeight="1" thickBot="1">
      <c r="D26" s="47" t="s">
        <v>14</v>
      </c>
      <c r="E26" s="30">
        <f>I9</f>
        <v>0</v>
      </c>
      <c r="F26" s="32">
        <f>G17</f>
        <v>0</v>
      </c>
      <c r="G26" s="34">
        <f>ROUND(E26*F26/10,0)</f>
        <v>0</v>
      </c>
      <c r="J26" s="7"/>
    </row>
    <row r="27" spans="3:22" ht="27.75" customHeight="1" thickTop="1" thickBot="1">
      <c r="D27" s="69" t="s">
        <v>15</v>
      </c>
      <c r="E27" s="70"/>
      <c r="F27" s="71"/>
      <c r="G27" s="27">
        <f>SUM(G23:G26)</f>
        <v>0</v>
      </c>
      <c r="H27" s="8" t="s">
        <v>16</v>
      </c>
      <c r="J27" s="7"/>
      <c r="L27" t="s">
        <v>36</v>
      </c>
    </row>
    <row r="28" spans="3:22" ht="27.75" customHeight="1">
      <c r="D28" s="9"/>
      <c r="E28" s="9"/>
      <c r="F28" s="9"/>
      <c r="G28" s="9"/>
      <c r="H28" s="8"/>
      <c r="J28" s="7"/>
      <c r="M28" s="44" t="s">
        <v>40</v>
      </c>
    </row>
    <row r="29" spans="3:22" ht="27.75" customHeight="1" thickBot="1">
      <c r="D29" s="10"/>
      <c r="E29" s="9"/>
      <c r="F29" s="11"/>
      <c r="G29" s="12"/>
      <c r="H29" s="8"/>
      <c r="J29" s="7"/>
      <c r="M29" s="60" t="s">
        <v>60</v>
      </c>
      <c r="N29" s="60"/>
      <c r="O29" s="60"/>
      <c r="P29" s="60"/>
      <c r="Q29" s="60"/>
      <c r="R29" s="60"/>
      <c r="S29" s="60"/>
      <c r="T29" s="60"/>
      <c r="U29" s="60"/>
      <c r="V29" s="60"/>
    </row>
    <row r="30" spans="3:22" ht="27.75" customHeight="1" thickBot="1">
      <c r="D30" s="13"/>
      <c r="E30" s="13" t="s">
        <v>17</v>
      </c>
      <c r="F30" s="14" t="s">
        <v>29</v>
      </c>
      <c r="G30" s="27">
        <f>IF(G27&lt;0,0,ROUND(G27*0.9,0))</f>
        <v>0</v>
      </c>
      <c r="H30" s="8" t="s">
        <v>16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</row>
    <row r="31" spans="3:22" ht="27.75" customHeight="1" thickBot="1">
      <c r="H31" s="8"/>
    </row>
    <row r="32" spans="3:22" ht="27.75" customHeight="1" thickBot="1">
      <c r="E32" s="15" t="s">
        <v>18</v>
      </c>
      <c r="F32" s="18" t="s">
        <v>30</v>
      </c>
      <c r="G32" s="36">
        <f>ROUNDDOWN(G30*3/4,0)</f>
        <v>0</v>
      </c>
      <c r="H32" s="8" t="s">
        <v>16</v>
      </c>
    </row>
    <row r="33" spans="5:8" ht="27.75" customHeight="1" thickBot="1">
      <c r="E33" s="15" t="s">
        <v>19</v>
      </c>
      <c r="F33" s="18" t="s">
        <v>31</v>
      </c>
      <c r="G33" s="35">
        <f>ROUND(G30*1/4,0)</f>
        <v>0</v>
      </c>
      <c r="H33" s="8" t="s">
        <v>16</v>
      </c>
    </row>
    <row r="34" spans="5:8" ht="17.25" customHeight="1"/>
  </sheetData>
  <sheetProtection sheet="1" objects="1" scenarios="1" selectLockedCells="1"/>
  <protectedRanges>
    <protectedRange sqref="E14:E17" name="範囲2"/>
    <protectedRange sqref="E6:G9" name="範囲1"/>
  </protectedRanges>
  <mergeCells count="20">
    <mergeCell ref="M8:V11"/>
    <mergeCell ref="N5:V5"/>
    <mergeCell ref="O12:V12"/>
    <mergeCell ref="O13:V13"/>
    <mergeCell ref="O14:V14"/>
    <mergeCell ref="L2:P2"/>
    <mergeCell ref="D4:D5"/>
    <mergeCell ref="E4:E5"/>
    <mergeCell ref="F4:H4"/>
    <mergeCell ref="I4:I5"/>
    <mergeCell ref="M29:V30"/>
    <mergeCell ref="L12:M12"/>
    <mergeCell ref="D21:D22"/>
    <mergeCell ref="E21:E22"/>
    <mergeCell ref="F21:F22"/>
    <mergeCell ref="G21:G22"/>
    <mergeCell ref="D27:F27"/>
    <mergeCell ref="N19:V19"/>
    <mergeCell ref="O24:V24"/>
    <mergeCell ref="O25:V25"/>
  </mergeCells>
  <phoneticPr fontId="2"/>
  <hyperlinks>
    <hyperlink ref="O12" r:id="rId1"/>
    <hyperlink ref="O24" r:id="rId2"/>
    <hyperlink ref="O14" r:id="rId3"/>
    <hyperlink ref="O13" r:id="rId4"/>
    <hyperlink ref="N5" r:id="rId5"/>
    <hyperlink ref="O25" r:id="rId6" location="mugi"/>
    <hyperlink ref="N19" r:id="rId7"/>
  </hyperlinks>
  <pageMargins left="0.7" right="0.7" top="0.75" bottom="0.75" header="0.3" footer="0.3"/>
  <pageSetup paperSize="9" scale="82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4"/>
  <sheetViews>
    <sheetView view="pageBreakPreview" zoomScaleNormal="100" zoomScaleSheetLayoutView="100" workbookViewId="0">
      <selection activeCell="D2" sqref="D2"/>
    </sheetView>
  </sheetViews>
  <sheetFormatPr defaultRowHeight="13.5"/>
  <cols>
    <col min="2" max="2" width="3.625" style="1" customWidth="1"/>
    <col min="3" max="3" width="2.25" style="1" customWidth="1"/>
    <col min="4" max="4" width="14.875" style="1" customWidth="1"/>
    <col min="5" max="5" width="16" style="1" customWidth="1"/>
    <col min="6" max="6" width="15.625" style="1" customWidth="1"/>
    <col min="7" max="7" width="15.375" style="1" customWidth="1"/>
    <col min="8" max="8" width="19.25" style="1" customWidth="1"/>
    <col min="9" max="9" width="17.625" style="1" customWidth="1"/>
    <col min="10" max="10" width="3.625" style="1" customWidth="1"/>
    <col min="14" max="16" width="9" customWidth="1"/>
    <col min="17" max="17" width="10.25" customWidth="1"/>
    <col min="18" max="19" width="9" customWidth="1"/>
    <col min="20" max="20" width="8.75" customWidth="1"/>
    <col min="21" max="22" width="9" customWidth="1"/>
  </cols>
  <sheetData>
    <row r="1" spans="4:22" ht="27.75" customHeight="1">
      <c r="L1" t="s">
        <v>51</v>
      </c>
    </row>
    <row r="2" spans="4:22" ht="27.75" customHeight="1">
      <c r="L2" s="61" t="s">
        <v>57</v>
      </c>
      <c r="M2" s="61"/>
      <c r="N2" s="61"/>
      <c r="O2" s="74"/>
      <c r="P2" s="75"/>
      <c r="Q2" s="54" t="s">
        <v>52</v>
      </c>
      <c r="R2" t="s">
        <v>53</v>
      </c>
    </row>
    <row r="3" spans="4:22" ht="27.75" customHeight="1" thickBot="1">
      <c r="D3" s="2" t="s">
        <v>0</v>
      </c>
      <c r="E3" s="3"/>
      <c r="F3" s="3"/>
      <c r="G3" s="3"/>
    </row>
    <row r="4" spans="4:22" ht="27.75" customHeight="1" thickTop="1">
      <c r="D4" s="76" t="s">
        <v>1</v>
      </c>
      <c r="E4" s="78" t="s">
        <v>20</v>
      </c>
      <c r="F4" s="80" t="s">
        <v>2</v>
      </c>
      <c r="G4" s="81"/>
      <c r="H4" s="82"/>
      <c r="I4" s="83" t="s">
        <v>21</v>
      </c>
      <c r="L4" t="s">
        <v>33</v>
      </c>
      <c r="N4" t="s">
        <v>38</v>
      </c>
    </row>
    <row r="5" spans="4:22" ht="27.75" customHeight="1">
      <c r="D5" s="77"/>
      <c r="E5" s="79"/>
      <c r="F5" s="20" t="s">
        <v>3</v>
      </c>
      <c r="G5" s="21" t="s">
        <v>23</v>
      </c>
      <c r="H5" s="26" t="s">
        <v>27</v>
      </c>
      <c r="I5" s="84"/>
      <c r="N5" s="38" t="s">
        <v>48</v>
      </c>
    </row>
    <row r="6" spans="4:22" ht="27.75" customHeight="1">
      <c r="D6" s="16" t="s">
        <v>4</v>
      </c>
      <c r="E6" s="46">
        <v>114327</v>
      </c>
      <c r="F6" s="46">
        <v>11500</v>
      </c>
      <c r="G6" s="50">
        <f>O22*Q22/100</f>
        <v>490.56</v>
      </c>
      <c r="H6" s="28">
        <f>ROUND(F6*G6/60,0)</f>
        <v>94024</v>
      </c>
      <c r="I6" s="29">
        <f>E6-H6</f>
        <v>20303</v>
      </c>
    </row>
    <row r="7" spans="4:22" ht="27.75" customHeight="1">
      <c r="D7" s="16" t="s">
        <v>5</v>
      </c>
      <c r="E7" s="46">
        <v>9150</v>
      </c>
      <c r="F7" s="46">
        <v>40000</v>
      </c>
      <c r="G7" s="46">
        <v>230</v>
      </c>
      <c r="H7" s="28">
        <f>ROUND(F7*G7/1000,0)</f>
        <v>9200</v>
      </c>
      <c r="I7" s="29">
        <f>E7-H7</f>
        <v>-50</v>
      </c>
      <c r="L7" t="s">
        <v>34</v>
      </c>
      <c r="N7" t="s">
        <v>43</v>
      </c>
    </row>
    <row r="8" spans="4:22" ht="27.75" customHeight="1">
      <c r="D8" s="17" t="s">
        <v>6</v>
      </c>
      <c r="E8" s="46">
        <v>9783</v>
      </c>
      <c r="F8" s="46">
        <v>40000</v>
      </c>
      <c r="G8" s="46">
        <v>250</v>
      </c>
      <c r="H8" s="28">
        <f>ROUND(F8*G8/1000,0)</f>
        <v>10000</v>
      </c>
      <c r="I8" s="29">
        <f>E8-H8</f>
        <v>-217</v>
      </c>
      <c r="M8" s="60" t="s">
        <v>54</v>
      </c>
      <c r="N8" s="85"/>
      <c r="O8" s="85"/>
      <c r="P8" s="85"/>
      <c r="Q8" s="85"/>
      <c r="R8" s="85"/>
      <c r="S8" s="85"/>
      <c r="T8" s="85"/>
      <c r="U8" s="85"/>
      <c r="V8" s="85"/>
    </row>
    <row r="9" spans="4:22" ht="27.75" customHeight="1" thickBot="1">
      <c r="D9" s="16" t="s">
        <v>7</v>
      </c>
      <c r="E9" s="46">
        <v>17387</v>
      </c>
      <c r="F9" s="46">
        <v>7000</v>
      </c>
      <c r="G9" s="46">
        <v>150</v>
      </c>
      <c r="H9" s="28">
        <f>ROUND(F9*G9/60,0)</f>
        <v>17500</v>
      </c>
      <c r="I9" s="30">
        <f>E9-H9</f>
        <v>-113</v>
      </c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4:22" ht="27.75" customHeight="1" thickTop="1">
      <c r="D10" s="40" t="s">
        <v>65</v>
      </c>
      <c r="E10" s="37"/>
      <c r="F10" s="37"/>
      <c r="G10" s="37"/>
      <c r="H10" s="37"/>
      <c r="I10" s="37"/>
      <c r="M10" s="85"/>
      <c r="N10" s="85"/>
      <c r="O10" s="85"/>
      <c r="P10" s="85"/>
      <c r="Q10" s="85"/>
      <c r="R10" s="85"/>
      <c r="S10" s="85"/>
      <c r="T10" s="85"/>
      <c r="U10" s="85"/>
      <c r="V10" s="85"/>
    </row>
    <row r="11" spans="4:22" ht="12.75" customHeight="1">
      <c r="M11" s="85"/>
      <c r="N11" s="85"/>
      <c r="O11" s="85"/>
      <c r="P11" s="85"/>
      <c r="Q11" s="85"/>
      <c r="R11" s="85"/>
      <c r="S11" s="85"/>
      <c r="T11" s="85"/>
      <c r="U11" s="85"/>
      <c r="V11" s="85"/>
    </row>
    <row r="12" spans="4:22" ht="27.75" customHeight="1" thickBot="1">
      <c r="D12" s="2" t="s">
        <v>8</v>
      </c>
      <c r="E12" s="3"/>
      <c r="F12" s="3"/>
      <c r="G12" s="3"/>
      <c r="L12" s="61" t="s">
        <v>63</v>
      </c>
      <c r="M12" s="62"/>
      <c r="N12" s="39" t="s">
        <v>42</v>
      </c>
      <c r="O12" s="86" t="s">
        <v>37</v>
      </c>
      <c r="P12" s="62"/>
      <c r="Q12" s="62"/>
      <c r="R12" s="62"/>
      <c r="S12" s="62"/>
      <c r="T12" s="62"/>
    </row>
    <row r="13" spans="4:22" ht="43.5" customHeight="1" thickTop="1">
      <c r="D13" s="45" t="s">
        <v>1</v>
      </c>
      <c r="E13" s="22" t="s">
        <v>9</v>
      </c>
      <c r="F13" s="42" t="s">
        <v>24</v>
      </c>
      <c r="G13" s="19" t="s">
        <v>26</v>
      </c>
      <c r="J13" s="6"/>
      <c r="N13" s="39" t="s">
        <v>44</v>
      </c>
      <c r="O13" s="86" t="s">
        <v>47</v>
      </c>
      <c r="P13" s="62"/>
      <c r="Q13" s="62"/>
      <c r="R13" s="62"/>
      <c r="S13" s="62"/>
      <c r="T13" s="62"/>
    </row>
    <row r="14" spans="4:22" ht="27.75" customHeight="1">
      <c r="D14" s="4" t="s">
        <v>4</v>
      </c>
      <c r="E14" s="23">
        <v>5000</v>
      </c>
      <c r="F14" s="43">
        <f>G6</f>
        <v>490.56</v>
      </c>
      <c r="G14" s="31">
        <f>IF(F14=0,0,ROUND(E14/F14*10,0))</f>
        <v>102</v>
      </c>
      <c r="J14" s="7"/>
      <c r="N14" s="39" t="s">
        <v>45</v>
      </c>
      <c r="O14" s="86" t="s">
        <v>46</v>
      </c>
      <c r="P14" s="62"/>
      <c r="Q14" s="62"/>
      <c r="R14" s="62"/>
      <c r="S14" s="62"/>
      <c r="T14" s="62"/>
    </row>
    <row r="15" spans="4:22" ht="27.75" customHeight="1">
      <c r="D15" s="4" t="s">
        <v>5</v>
      </c>
      <c r="E15" s="23">
        <v>180</v>
      </c>
      <c r="F15" s="43">
        <f>G7</f>
        <v>230</v>
      </c>
      <c r="G15" s="31">
        <f>IF(F15=0,0,ROUND(E15/F15*10,0))</f>
        <v>8</v>
      </c>
      <c r="J15" s="7"/>
    </row>
    <row r="16" spans="4:22" ht="27.75" customHeight="1">
      <c r="D16" s="5" t="s">
        <v>6</v>
      </c>
      <c r="E16" s="23">
        <v>150</v>
      </c>
      <c r="F16" s="43">
        <f>G8</f>
        <v>250</v>
      </c>
      <c r="G16" s="31">
        <f>IF(F16=0,0,ROUND(E16/F16*10,0))</f>
        <v>6</v>
      </c>
      <c r="J16" s="7"/>
      <c r="L16" t="s">
        <v>35</v>
      </c>
    </row>
    <row r="17" spans="3:22" ht="27.75" customHeight="1" thickBot="1">
      <c r="D17" s="4" t="s">
        <v>7</v>
      </c>
      <c r="E17" s="24">
        <v>180</v>
      </c>
      <c r="F17" s="43">
        <f>G9</f>
        <v>150</v>
      </c>
      <c r="G17" s="32">
        <f>IF(F17=0,0,ROUND(E17/F17*10,0))</f>
        <v>12</v>
      </c>
      <c r="J17" s="7"/>
      <c r="L17" s="48" t="s">
        <v>61</v>
      </c>
      <c r="N17" s="52"/>
      <c r="O17" s="52"/>
      <c r="P17" s="52"/>
      <c r="Q17" s="52"/>
      <c r="R17" s="52"/>
      <c r="S17" s="52"/>
      <c r="T17" s="52"/>
      <c r="U17" s="52"/>
      <c r="V17" s="52"/>
    </row>
    <row r="18" spans="3:22" ht="24.75" customHeight="1" thickTop="1">
      <c r="C18" s="7"/>
      <c r="D18" s="41" t="s">
        <v>32</v>
      </c>
      <c r="E18" s="7"/>
      <c r="F18" s="7"/>
      <c r="G18" s="7"/>
      <c r="H18" s="7"/>
      <c r="I18" s="7"/>
      <c r="N18" s="48" t="s">
        <v>55</v>
      </c>
      <c r="V18" s="52"/>
    </row>
    <row r="19" spans="3:22" ht="24.75" customHeight="1">
      <c r="C19" s="25"/>
      <c r="D19" s="25"/>
      <c r="E19" s="25"/>
      <c r="F19" s="25"/>
      <c r="G19" s="25"/>
      <c r="H19" s="25"/>
      <c r="I19" s="25"/>
      <c r="N19" s="86" t="s">
        <v>50</v>
      </c>
      <c r="O19" s="62"/>
      <c r="P19" s="62"/>
      <c r="Q19" s="62"/>
      <c r="R19" s="62"/>
      <c r="S19" s="62"/>
      <c r="T19" s="62"/>
      <c r="U19" s="62"/>
    </row>
    <row r="20" spans="3:22" ht="27.75" customHeight="1" thickBot="1">
      <c r="D20" s="2" t="s">
        <v>10</v>
      </c>
      <c r="E20" s="3"/>
      <c r="L20" s="52" t="s">
        <v>62</v>
      </c>
      <c r="V20" s="44"/>
    </row>
    <row r="21" spans="3:22" ht="27.75" customHeight="1" thickTop="1" thickBot="1">
      <c r="D21" s="63" t="s">
        <v>1</v>
      </c>
      <c r="E21" s="65" t="s">
        <v>22</v>
      </c>
      <c r="F21" s="65" t="s">
        <v>25</v>
      </c>
      <c r="G21" s="67" t="s">
        <v>28</v>
      </c>
      <c r="J21" s="6"/>
      <c r="N21" s="44"/>
      <c r="O21" s="44"/>
      <c r="P21" s="44"/>
      <c r="Q21" s="44"/>
      <c r="R21" s="44"/>
      <c r="S21" s="44"/>
      <c r="T21" s="44"/>
      <c r="U21" s="44"/>
      <c r="V21" s="44"/>
    </row>
    <row r="22" spans="3:22" ht="27.75" customHeight="1" thickBot="1">
      <c r="D22" s="64"/>
      <c r="E22" s="66"/>
      <c r="F22" s="66"/>
      <c r="G22" s="68"/>
      <c r="J22" s="6"/>
      <c r="M22" s="39" t="s">
        <v>42</v>
      </c>
      <c r="N22" s="55" t="s">
        <v>59</v>
      </c>
      <c r="O22" s="49">
        <v>511</v>
      </c>
      <c r="P22" t="s">
        <v>41</v>
      </c>
      <c r="Q22" s="49">
        <v>96</v>
      </c>
    </row>
    <row r="23" spans="3:22" ht="27.75" customHeight="1">
      <c r="D23" s="4" t="s">
        <v>11</v>
      </c>
      <c r="E23" s="29">
        <f>I6</f>
        <v>20303</v>
      </c>
      <c r="F23" s="31">
        <f>G14</f>
        <v>102</v>
      </c>
      <c r="G23" s="33">
        <f>ROUND(E23*F23/10,0)</f>
        <v>207091</v>
      </c>
      <c r="J23" s="7"/>
      <c r="N23" s="48" t="s">
        <v>56</v>
      </c>
    </row>
    <row r="24" spans="3:22" ht="27.75" customHeight="1">
      <c r="D24" s="4" t="s">
        <v>12</v>
      </c>
      <c r="E24" s="29">
        <f>I7</f>
        <v>-50</v>
      </c>
      <c r="F24" s="31">
        <f>G15</f>
        <v>8</v>
      </c>
      <c r="G24" s="33">
        <f>ROUND(E24*F24/10,0)</f>
        <v>-40</v>
      </c>
      <c r="J24" s="7"/>
      <c r="O24" s="86" t="s">
        <v>39</v>
      </c>
      <c r="P24" s="62"/>
      <c r="Q24" s="62"/>
      <c r="R24" s="62"/>
      <c r="S24" s="62"/>
    </row>
    <row r="25" spans="3:22" ht="27.75" customHeight="1">
      <c r="D25" s="5" t="s">
        <v>13</v>
      </c>
      <c r="E25" s="29">
        <f>I8</f>
        <v>-217</v>
      </c>
      <c r="F25" s="31">
        <f>G16</f>
        <v>6</v>
      </c>
      <c r="G25" s="33">
        <f>ROUND(E25*F25/10,0)</f>
        <v>-130</v>
      </c>
      <c r="J25" s="7"/>
      <c r="M25" s="48" t="s">
        <v>58</v>
      </c>
      <c r="N25" s="48"/>
      <c r="O25" s="87" t="s">
        <v>49</v>
      </c>
      <c r="P25" s="62"/>
      <c r="Q25" s="62"/>
      <c r="R25" s="62"/>
      <c r="S25" s="62"/>
      <c r="T25" s="62"/>
      <c r="U25" s="62"/>
      <c r="V25" s="62"/>
    </row>
    <row r="26" spans="3:22" ht="27.75" customHeight="1" thickBot="1">
      <c r="D26" s="45" t="s">
        <v>14</v>
      </c>
      <c r="E26" s="30">
        <f>I9</f>
        <v>-113</v>
      </c>
      <c r="F26" s="32">
        <f>G17</f>
        <v>12</v>
      </c>
      <c r="G26" s="34">
        <f>ROUND(E26*F26/10,0)</f>
        <v>-136</v>
      </c>
      <c r="J26" s="7"/>
    </row>
    <row r="27" spans="3:22" ht="27.75" customHeight="1" thickTop="1" thickBot="1">
      <c r="D27" s="69" t="s">
        <v>15</v>
      </c>
      <c r="E27" s="70"/>
      <c r="F27" s="71"/>
      <c r="G27" s="27">
        <f>SUM(G23:G26)</f>
        <v>206785</v>
      </c>
      <c r="H27" s="8" t="s">
        <v>16</v>
      </c>
      <c r="J27" s="7"/>
      <c r="L27" t="s">
        <v>36</v>
      </c>
    </row>
    <row r="28" spans="3:22" ht="27.75" customHeight="1">
      <c r="D28" s="9"/>
      <c r="E28" s="9"/>
      <c r="F28" s="9"/>
      <c r="G28" s="9"/>
      <c r="H28" s="8"/>
      <c r="J28" s="7"/>
      <c r="M28" s="44" t="s">
        <v>40</v>
      </c>
    </row>
    <row r="29" spans="3:22" ht="27.75" customHeight="1" thickBot="1">
      <c r="D29" s="10"/>
      <c r="E29" s="9"/>
      <c r="F29" s="11"/>
      <c r="G29" s="12"/>
      <c r="H29" s="8"/>
      <c r="J29" s="7"/>
      <c r="M29" s="60" t="s">
        <v>60</v>
      </c>
      <c r="N29" s="60"/>
      <c r="O29" s="60"/>
      <c r="P29" s="60"/>
      <c r="Q29" s="60"/>
      <c r="R29" s="60"/>
      <c r="S29" s="60"/>
      <c r="T29" s="60"/>
      <c r="U29" s="60"/>
      <c r="V29" s="60"/>
    </row>
    <row r="30" spans="3:22" ht="27.75" customHeight="1" thickBot="1">
      <c r="D30" s="13"/>
      <c r="E30" s="13" t="s">
        <v>17</v>
      </c>
      <c r="F30" s="14" t="s">
        <v>29</v>
      </c>
      <c r="G30" s="27">
        <f>IF(G27&lt;0,0,ROUND(G27*0.9,0))</f>
        <v>186107</v>
      </c>
      <c r="H30" s="8" t="s">
        <v>16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</row>
    <row r="31" spans="3:22" ht="27.75" customHeight="1" thickBot="1">
      <c r="H31" s="8"/>
    </row>
    <row r="32" spans="3:22" ht="27.75" customHeight="1" thickBot="1">
      <c r="E32" s="15" t="s">
        <v>18</v>
      </c>
      <c r="F32" s="18" t="s">
        <v>30</v>
      </c>
      <c r="G32" s="36">
        <f>ROUNDDOWN(G30*3/4,0)</f>
        <v>139580</v>
      </c>
      <c r="H32" s="8" t="s">
        <v>16</v>
      </c>
    </row>
    <row r="33" spans="5:8" ht="27.75" customHeight="1" thickBot="1">
      <c r="E33" s="15" t="s">
        <v>19</v>
      </c>
      <c r="F33" s="18" t="s">
        <v>31</v>
      </c>
      <c r="G33" s="35">
        <f>ROUND(G30*1/4,0)</f>
        <v>46527</v>
      </c>
      <c r="H33" s="8" t="s">
        <v>16</v>
      </c>
    </row>
    <row r="34" spans="5:8" ht="17.25" customHeight="1"/>
  </sheetData>
  <protectedRanges>
    <protectedRange sqref="E14:E17" name="範囲2"/>
    <protectedRange sqref="E6:G9" name="範囲1"/>
  </protectedRanges>
  <mergeCells count="19">
    <mergeCell ref="N19:U19"/>
    <mergeCell ref="O24:S24"/>
    <mergeCell ref="O25:V25"/>
    <mergeCell ref="M29:V30"/>
    <mergeCell ref="M8:V11"/>
    <mergeCell ref="L2:P2"/>
    <mergeCell ref="D27:F27"/>
    <mergeCell ref="D4:D5"/>
    <mergeCell ref="E4:E5"/>
    <mergeCell ref="F4:H4"/>
    <mergeCell ref="I4:I5"/>
    <mergeCell ref="D21:D22"/>
    <mergeCell ref="E21:E22"/>
    <mergeCell ref="F21:F22"/>
    <mergeCell ref="G21:G22"/>
    <mergeCell ref="L12:M12"/>
    <mergeCell ref="O12:T12"/>
    <mergeCell ref="O13:T13"/>
    <mergeCell ref="O14:T14"/>
  </mergeCells>
  <phoneticPr fontId="2"/>
  <hyperlinks>
    <hyperlink ref="O12" r:id="rId1"/>
    <hyperlink ref="O24" r:id="rId2"/>
    <hyperlink ref="O14" r:id="rId3"/>
    <hyperlink ref="O13" r:id="rId4"/>
    <hyperlink ref="N5" r:id="rId5"/>
    <hyperlink ref="O25" r:id="rId6" location="mugi"/>
    <hyperlink ref="N19" r:id="rId7"/>
  </hyperlinks>
  <pageMargins left="0.7" right="0.7" top="0.75" bottom="0.75" header="0.3" footer="0.3"/>
  <pageSetup paperSize="9" scale="82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試算表</vt:lpstr>
      <vt:lpstr>試算表 (入力例)</vt:lpstr>
      <vt:lpstr>試算表!Print_Area</vt:lpstr>
      <vt:lpstr>'試算表 (入力例)'!Print_Area</vt:lpstr>
      <vt:lpstr>試算表!w減収率</vt:lpstr>
      <vt:lpstr>'試算表 (入力例)'!w減収率</vt:lpstr>
      <vt:lpstr>試算表!w標準的収入額</vt:lpstr>
      <vt:lpstr>'試算表 (入力例)'!w標準的収入額</vt:lpstr>
    </vt:vector>
  </TitlesOfParts>
  <Company>農林水産省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中国四国農政局</cp:lastModifiedBy>
  <cp:lastPrinted>2014-11-07T08:25:59Z</cp:lastPrinted>
  <dcterms:created xsi:type="dcterms:W3CDTF">2009-01-15T04:44:30Z</dcterms:created>
  <dcterms:modified xsi:type="dcterms:W3CDTF">2014-11-09T23:38:09Z</dcterms:modified>
</cp:coreProperties>
</file>