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自動車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<sst xmlns="http://schemas.openxmlformats.org/spreadsheetml/2006/main" count="138" uniqueCount="92">
  <si>
    <t>1日当たり</t>
  </si>
  <si>
    <t>基準額</t>
  </si>
  <si>
    <t>使用日数</t>
  </si>
  <si>
    <t>所要額　円</t>
  </si>
  <si>
    <t>候補者氏名</t>
  </si>
  <si>
    <t>契約金額</t>
  </si>
  <si>
    <t>（64,500円）</t>
  </si>
  <si>
    <t>(ｱ)×(ｳ)又</t>
  </si>
  <si>
    <t>(ｱ)円</t>
  </si>
  <si>
    <t>（イ）</t>
  </si>
  <si>
    <t>(ｳ)日</t>
  </si>
  <si>
    <t>は(ｲ)×(ｳ)</t>
  </si>
  <si>
    <t>所要額は(ｱ)*(ｳ)又は(ｲ)*(ｳ)のいずれか少ない額</t>
  </si>
  <si>
    <t>（15,300円）</t>
  </si>
  <si>
    <t>所要額</t>
  </si>
  <si>
    <t>(参考)</t>
  </si>
  <si>
    <t>（124,950円）</t>
  </si>
  <si>
    <t>(ｱ)又は</t>
  </si>
  <si>
    <t>確認済額</t>
  </si>
  <si>
    <t>(ｲ)円</t>
  </si>
  <si>
    <t>　円</t>
  </si>
  <si>
    <t>従事日数</t>
  </si>
  <si>
    <t>（12,500円）</t>
  </si>
  <si>
    <t>円</t>
  </si>
  <si>
    <t>　　 ②燃料の供給</t>
  </si>
  <si>
    <t>　　 ③運転手の雇用</t>
  </si>
  <si>
    <t>　　ア　選挙運動用自動車使用公営費</t>
  </si>
  <si>
    <t>計　１人</t>
  </si>
  <si>
    <t>　　　（ア）一般運送契約の場合</t>
  </si>
  <si>
    <t>　　　（イ）（ア）以外の契約</t>
  </si>
  <si>
    <t>　　　　　①自動車の借入れ</t>
  </si>
  <si>
    <t>　　　　　③運転手の雇用</t>
  </si>
  <si>
    <t>（ア）一般運送契約の場合</t>
  </si>
  <si>
    <t>（イ）①自動車の借入れ</t>
  </si>
  <si>
    <t>（８）候補者公営</t>
  </si>
  <si>
    <t>基準額</t>
  </si>
  <si>
    <t>所要額</t>
  </si>
  <si>
    <t>枚数(H)枚</t>
  </si>
  <si>
    <t>(A)円</t>
  </si>
  <si>
    <t>(A)×(B)</t>
  </si>
  <si>
    <t>(G)円</t>
  </si>
  <si>
    <t>　　イ　通常葉書作成公営費</t>
  </si>
  <si>
    <t>(D)欄：35,000枚以下の場合の単価：7.50円</t>
  </si>
  <si>
    <t>　　　35,000枚を超える場合の単価：(262,500円+6.48円×（作成枚数-35,000枚）/作成枚数：１銭未満の</t>
  </si>
  <si>
    <t>　　　端数は切り上げ</t>
  </si>
  <si>
    <t>作成金額(作成証明）</t>
  </si>
  <si>
    <t>単価</t>
  </si>
  <si>
    <t>枚数(B)枚</t>
  </si>
  <si>
    <t>金額（Ｃ）</t>
  </si>
  <si>
    <t>単価(D)</t>
  </si>
  <si>
    <t>枚数（E)</t>
  </si>
  <si>
    <t>金額（F)</t>
  </si>
  <si>
    <t>単価</t>
  </si>
  <si>
    <t>金額（I）</t>
  </si>
  <si>
    <t>(確認枚数)</t>
  </si>
  <si>
    <t>（D)×（E)</t>
  </si>
  <si>
    <t>(G)×(H)</t>
  </si>
  <si>
    <t>②燃料の供給</t>
  </si>
  <si>
    <t>所要額は、確認金額の範囲内で(ｱ)又は(ｲ)のいずれか少ない額</t>
  </si>
  <si>
    <t>合計</t>
  </si>
  <si>
    <t>円</t>
  </si>
  <si>
    <t>(G)欄：（Ａ）と（Ｄ）の少ない方、(Ｈ)欄：（Ｂ）と（Ｅ）の少ない方</t>
  </si>
  <si>
    <t>　　ウ　ビラ作成公営費</t>
  </si>
  <si>
    <t>印刷金額(作成証明）</t>
  </si>
  <si>
    <t>単価</t>
  </si>
  <si>
    <t>枚数</t>
  </si>
  <si>
    <t>金額（Ｃ）</t>
  </si>
  <si>
    <t>単価(D)</t>
  </si>
  <si>
    <t>枚数（E)</t>
  </si>
  <si>
    <t>金額（F)</t>
  </si>
  <si>
    <t>単価</t>
  </si>
  <si>
    <t>枚数</t>
  </si>
  <si>
    <t>金額（I）</t>
  </si>
  <si>
    <t>(B)枚</t>
  </si>
  <si>
    <t>(確認枚数)</t>
  </si>
  <si>
    <t>（D)×（E)</t>
  </si>
  <si>
    <t>(H)枚</t>
  </si>
  <si>
    <t>(G)×(H)</t>
  </si>
  <si>
    <t>(D)欄：50,000枚以下の場合の単価：7.30円</t>
  </si>
  <si>
    <t>　　　　 50,000枚を越える場合の単価：(365,000円+4.88円×（作成枚数-50,000枚）/作成枚数：１銭未満の端数は切り上げ</t>
  </si>
  <si>
    <t>(G)欄：（Ａ）と（Ｄ）の少ない方、(Ｈ)欄：（Ｂ）と（Ｅ）の少ない方</t>
  </si>
  <si>
    <t>田村耕太郎</t>
  </si>
  <si>
    <t>勝部日出男</t>
  </si>
  <si>
    <t>計　２人</t>
  </si>
  <si>
    <t>藤井省三</t>
  </si>
  <si>
    <t>＊市谷知子は供託物没収のため公営の対象外。</t>
  </si>
  <si>
    <t>田村耕太郎</t>
  </si>
  <si>
    <t>勝部日出男</t>
  </si>
  <si>
    <t>＊市谷知子は供託物没収のため公営の対象外。</t>
  </si>
  <si>
    <t>藤井省三</t>
  </si>
  <si>
    <t>勝部日出男</t>
  </si>
  <si>
    <t>計　３人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</si>
</sst>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">
    <font>
      <sz val="11"/>
      <name val="ＭＳ Ｐゴシック"/>
      <family val="3"/>
    </font>
    <font>
      <sz val="11"/>
      <name val="Arial"/>
      <family val="2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38" fontId="0" fillId="0" borderId="0" xfId="16" applyFill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38" fontId="0" fillId="0" borderId="3" xfId="16" applyFill="1" applyBorder="1" applyAlignment="1">
      <alignment/>
    </xf>
    <xf numFmtId="38" fontId="0" fillId="0" borderId="4" xfId="16" applyFill="1" applyBorder="1" applyAlignment="1">
      <alignment/>
    </xf>
    <xf numFmtId="0" fontId="0" fillId="0" borderId="5" xfId="0" applyFill="1" applyBorder="1" applyAlignment="1">
      <alignment/>
    </xf>
    <xf numFmtId="38" fontId="0" fillId="0" borderId="0" xfId="16" applyFill="1" applyBorder="1" applyAlignment="1">
      <alignment/>
    </xf>
    <xf numFmtId="38" fontId="0" fillId="0" borderId="0" xfId="16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6" xfId="0" applyFill="1" applyBorder="1" applyAlignment="1">
      <alignment/>
    </xf>
    <xf numFmtId="38" fontId="0" fillId="0" borderId="5" xfId="16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38" fontId="0" fillId="0" borderId="9" xfId="16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Alignment="1">
      <alignment/>
    </xf>
    <xf numFmtId="40" fontId="0" fillId="0" borderId="0" xfId="16" applyNumberFormat="1" applyFill="1" applyAlignment="1">
      <alignment/>
    </xf>
    <xf numFmtId="38" fontId="0" fillId="0" borderId="0" xfId="16" applyFill="1" applyAlignment="1">
      <alignment/>
    </xf>
    <xf numFmtId="40" fontId="0" fillId="0" borderId="3" xfId="16" applyNumberFormat="1" applyFill="1" applyBorder="1" applyAlignment="1">
      <alignment/>
    </xf>
    <xf numFmtId="38" fontId="0" fillId="0" borderId="3" xfId="16" applyFill="1" applyBorder="1" applyAlignment="1">
      <alignment/>
    </xf>
    <xf numFmtId="40" fontId="0" fillId="0" borderId="4" xfId="16" applyNumberFormat="1" applyFill="1" applyBorder="1" applyAlignment="1">
      <alignment/>
    </xf>
    <xf numFmtId="38" fontId="0" fillId="0" borderId="4" xfId="16" applyFill="1" applyBorder="1" applyAlignment="1">
      <alignment/>
    </xf>
    <xf numFmtId="0" fontId="0" fillId="0" borderId="13" xfId="0" applyFill="1" applyBorder="1" applyAlignment="1">
      <alignment horizontal="left"/>
    </xf>
    <xf numFmtId="40" fontId="0" fillId="0" borderId="0" xfId="16" applyNumberFormat="1" applyFill="1" applyBorder="1" applyAlignment="1">
      <alignment/>
    </xf>
    <xf numFmtId="38" fontId="0" fillId="0" borderId="0" xfId="16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14" xfId="0" applyFont="1" applyFill="1" applyBorder="1" applyAlignment="1">
      <alignment/>
    </xf>
    <xf numFmtId="38" fontId="4" fillId="0" borderId="1" xfId="16" applyFont="1" applyFill="1" applyBorder="1" applyAlignment="1">
      <alignment/>
    </xf>
    <xf numFmtId="38" fontId="4" fillId="0" borderId="14" xfId="16" applyFont="1" applyFill="1" applyBorder="1" applyAlignment="1">
      <alignment/>
    </xf>
    <xf numFmtId="38" fontId="4" fillId="0" borderId="2" xfId="16" applyFont="1" applyFill="1" applyBorder="1" applyAlignment="1">
      <alignment/>
    </xf>
    <xf numFmtId="40" fontId="4" fillId="0" borderId="15" xfId="16" applyNumberFormat="1" applyFont="1" applyFill="1" applyBorder="1" applyAlignment="1">
      <alignment/>
    </xf>
    <xf numFmtId="38" fontId="4" fillId="0" borderId="16" xfId="16" applyFont="1" applyFill="1" applyBorder="1" applyAlignment="1">
      <alignment/>
    </xf>
    <xf numFmtId="38" fontId="4" fillId="0" borderId="17" xfId="16" applyFont="1" applyFill="1" applyBorder="1" applyAlignment="1">
      <alignment/>
    </xf>
    <xf numFmtId="40" fontId="4" fillId="0" borderId="1" xfId="16" applyNumberFormat="1" applyFont="1" applyFill="1" applyBorder="1" applyAlignment="1">
      <alignment/>
    </xf>
    <xf numFmtId="40" fontId="4" fillId="0" borderId="2" xfId="16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9" xfId="0" applyFill="1" applyBorder="1" applyAlignment="1">
      <alignment/>
    </xf>
    <xf numFmtId="38" fontId="0" fillId="0" borderId="7" xfId="16" applyFont="1" applyFill="1" applyBorder="1" applyAlignment="1">
      <alignment/>
    </xf>
    <xf numFmtId="38" fontId="0" fillId="0" borderId="10" xfId="16" applyFont="1" applyFill="1" applyBorder="1" applyAlignment="1">
      <alignment horizontal="left"/>
    </xf>
    <xf numFmtId="38" fontId="0" fillId="0" borderId="10" xfId="16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0" fontId="5" fillId="0" borderId="0" xfId="16" applyNumberFormat="1" applyFont="1" applyFill="1" applyAlignment="1">
      <alignment/>
    </xf>
    <xf numFmtId="38" fontId="5" fillId="0" borderId="0" xfId="16" applyFont="1" applyFill="1" applyAlignment="1">
      <alignment/>
    </xf>
    <xf numFmtId="38" fontId="4" fillId="0" borderId="7" xfId="16" applyFont="1" applyFill="1" applyBorder="1" applyAlignment="1">
      <alignment/>
    </xf>
    <xf numFmtId="38" fontId="4" fillId="0" borderId="12" xfId="16" applyFont="1" applyFill="1" applyBorder="1" applyAlignment="1">
      <alignment/>
    </xf>
    <xf numFmtId="38" fontId="0" fillId="0" borderId="17" xfId="16" applyFill="1" applyBorder="1" applyAlignment="1">
      <alignment/>
    </xf>
    <xf numFmtId="38" fontId="0" fillId="0" borderId="18" xfId="16" applyFill="1" applyBorder="1" applyAlignment="1">
      <alignment/>
    </xf>
    <xf numFmtId="0" fontId="5" fillId="0" borderId="10" xfId="0" applyFont="1" applyFill="1" applyBorder="1" applyAlignment="1">
      <alignment/>
    </xf>
    <xf numFmtId="40" fontId="0" fillId="0" borderId="3" xfId="16" applyNumberFormat="1" applyFill="1" applyBorder="1" applyAlignment="1">
      <alignment/>
    </xf>
    <xf numFmtId="0" fontId="0" fillId="0" borderId="3" xfId="0" applyBorder="1" applyAlignment="1">
      <alignment/>
    </xf>
    <xf numFmtId="40" fontId="0" fillId="0" borderId="19" xfId="16" applyNumberFormat="1" applyFill="1" applyBorder="1" applyAlignment="1">
      <alignment/>
    </xf>
    <xf numFmtId="0" fontId="0" fillId="0" borderId="20" xfId="0" applyBorder="1" applyAlignment="1">
      <alignment/>
    </xf>
    <xf numFmtId="40" fontId="4" fillId="0" borderId="6" xfId="16" applyNumberFormat="1" applyFont="1" applyFill="1" applyBorder="1" applyAlignment="1">
      <alignment/>
    </xf>
    <xf numFmtId="0" fontId="0" fillId="0" borderId="7" xfId="0" applyBorder="1" applyAlignment="1">
      <alignment/>
    </xf>
    <xf numFmtId="40" fontId="4" fillId="0" borderId="11" xfId="16" applyNumberFormat="1" applyFont="1" applyFill="1" applyBorder="1" applyAlignment="1">
      <alignment/>
    </xf>
    <xf numFmtId="0" fontId="0" fillId="0" borderId="12" xfId="0" applyBorder="1" applyAlignment="1">
      <alignment/>
    </xf>
    <xf numFmtId="38" fontId="0" fillId="0" borderId="3" xfId="16" applyFill="1" applyBorder="1" applyAlignment="1">
      <alignment/>
    </xf>
    <xf numFmtId="38" fontId="0" fillId="0" borderId="4" xfId="16" applyFill="1" applyBorder="1" applyAlignment="1">
      <alignment/>
    </xf>
    <xf numFmtId="0" fontId="0" fillId="0" borderId="4" xfId="0" applyBorder="1" applyAlignment="1">
      <alignment/>
    </xf>
    <xf numFmtId="38" fontId="4" fillId="0" borderId="16" xfId="16" applyFont="1" applyFill="1" applyBorder="1" applyAlignment="1">
      <alignment/>
    </xf>
    <xf numFmtId="0" fontId="0" fillId="0" borderId="16" xfId="0" applyBorder="1" applyAlignment="1">
      <alignment/>
    </xf>
    <xf numFmtId="38" fontId="4" fillId="0" borderId="6" xfId="16" applyFont="1" applyFill="1" applyBorder="1" applyAlignment="1">
      <alignment/>
    </xf>
    <xf numFmtId="38" fontId="4" fillId="0" borderId="11" xfId="16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zoomScale="90" zoomScaleNormal="90" workbookViewId="0" topLeftCell="A29">
      <selection activeCell="C54" sqref="C54"/>
    </sheetView>
  </sheetViews>
  <sheetFormatPr defaultColWidth="9.00390625" defaultRowHeight="13.5"/>
  <cols>
    <col min="1" max="1" width="1.4921875" style="1" customWidth="1"/>
    <col min="2" max="2" width="10.625" style="2" customWidth="1"/>
    <col min="3" max="3" width="9.375" style="2" customWidth="1"/>
    <col min="4" max="4" width="9.75390625" style="2" customWidth="1"/>
    <col min="5" max="5" width="8.25390625" style="2" customWidth="1"/>
    <col min="6" max="6" width="9.375" style="1" customWidth="1"/>
    <col min="7" max="7" width="1.625" style="1" customWidth="1"/>
    <col min="8" max="8" width="9.125" style="1" customWidth="1"/>
    <col min="9" max="9" width="8.875" style="1" customWidth="1"/>
    <col min="10" max="10" width="10.00390625" style="1" customWidth="1"/>
    <col min="11" max="11" width="9.125" style="1" customWidth="1"/>
    <col min="12" max="16384" width="9.00390625" style="1" customWidth="1"/>
  </cols>
  <sheetData>
    <row r="1" ht="14.25">
      <c r="A1" s="20" t="s">
        <v>34</v>
      </c>
    </row>
    <row r="3" ht="13.5">
      <c r="A3" s="1" t="s">
        <v>26</v>
      </c>
    </row>
    <row r="4" ht="13.5">
      <c r="A4" s="1" t="s">
        <v>28</v>
      </c>
    </row>
    <row r="5" spans="2:7" ht="13.5">
      <c r="B5" s="3"/>
      <c r="C5" s="32" t="s">
        <v>0</v>
      </c>
      <c r="D5" s="32" t="s">
        <v>1</v>
      </c>
      <c r="E5" s="32" t="s">
        <v>2</v>
      </c>
      <c r="F5" s="32" t="s">
        <v>3</v>
      </c>
      <c r="G5" s="11"/>
    </row>
    <row r="6" spans="2:7" ht="13.5">
      <c r="B6" s="31" t="s">
        <v>4</v>
      </c>
      <c r="C6" s="33" t="s">
        <v>5</v>
      </c>
      <c r="D6" s="33" t="s">
        <v>6</v>
      </c>
      <c r="E6" s="33"/>
      <c r="F6" s="33" t="s">
        <v>7</v>
      </c>
      <c r="G6" s="11"/>
    </row>
    <row r="7" spans="2:7" ht="13.5">
      <c r="B7" s="4"/>
      <c r="C7" s="34" t="s">
        <v>8</v>
      </c>
      <c r="D7" s="34" t="s">
        <v>9</v>
      </c>
      <c r="E7" s="34" t="s">
        <v>10</v>
      </c>
      <c r="F7" s="34" t="s">
        <v>11</v>
      </c>
      <c r="G7" s="11"/>
    </row>
    <row r="8" spans="2:7" ht="13.5">
      <c r="B8" s="5" t="s">
        <v>81</v>
      </c>
      <c r="C8" s="6">
        <v>64500</v>
      </c>
      <c r="D8" s="6">
        <v>64500</v>
      </c>
      <c r="E8" s="6">
        <v>17</v>
      </c>
      <c r="F8" s="6">
        <f>IF(C8&gt;D8,D8,C8)*E8</f>
        <v>1096500</v>
      </c>
      <c r="G8" s="11"/>
    </row>
    <row r="9" spans="2:7" ht="13.5">
      <c r="B9" s="5" t="s">
        <v>82</v>
      </c>
      <c r="C9" s="6">
        <v>64500</v>
      </c>
      <c r="D9" s="6">
        <v>64500</v>
      </c>
      <c r="E9" s="6">
        <v>17</v>
      </c>
      <c r="F9" s="6">
        <f>IF(C9&gt;D9,D9,C9)*E9</f>
        <v>1096500</v>
      </c>
      <c r="G9" s="11"/>
    </row>
    <row r="10" spans="2:7" ht="13.5">
      <c r="B10" s="5" t="s">
        <v>83</v>
      </c>
      <c r="C10" s="7"/>
      <c r="D10" s="7"/>
      <c r="E10" s="7"/>
      <c r="F10" s="6">
        <f>SUM(F8:F9)</f>
        <v>2193000</v>
      </c>
      <c r="G10" s="9"/>
    </row>
    <row r="11" spans="2:6" ht="13.5">
      <c r="B11" s="8" t="s">
        <v>12</v>
      </c>
      <c r="C11" s="9"/>
      <c r="D11" s="9"/>
      <c r="E11" s="10"/>
      <c r="F11" s="9"/>
    </row>
    <row r="12" spans="1:6" ht="13.5">
      <c r="A12" s="11"/>
      <c r="B12" s="9"/>
      <c r="C12" s="9"/>
      <c r="D12" s="9"/>
      <c r="E12" s="9"/>
      <c r="F12" s="9"/>
    </row>
    <row r="13" ht="13.5">
      <c r="A13" s="1" t="s">
        <v>29</v>
      </c>
    </row>
    <row r="14" spans="1:8" ht="13.5">
      <c r="A14" s="1" t="s">
        <v>30</v>
      </c>
      <c r="H14" s="1" t="s">
        <v>57</v>
      </c>
    </row>
    <row r="15" spans="2:12" ht="13.5">
      <c r="B15" s="3"/>
      <c r="C15" s="32" t="s">
        <v>0</v>
      </c>
      <c r="D15" s="32" t="s">
        <v>1</v>
      </c>
      <c r="E15" s="32" t="s">
        <v>2</v>
      </c>
      <c r="F15" s="32" t="s">
        <v>3</v>
      </c>
      <c r="G15" s="17"/>
      <c r="H15" s="14"/>
      <c r="I15" s="32" t="s">
        <v>5</v>
      </c>
      <c r="J15" s="32" t="s">
        <v>1</v>
      </c>
      <c r="K15" s="32" t="s">
        <v>14</v>
      </c>
      <c r="L15" s="32" t="s">
        <v>15</v>
      </c>
    </row>
    <row r="16" spans="2:12" ht="13.5">
      <c r="B16" s="31" t="s">
        <v>4</v>
      </c>
      <c r="C16" s="33" t="s">
        <v>5</v>
      </c>
      <c r="D16" s="33" t="s">
        <v>13</v>
      </c>
      <c r="E16" s="33"/>
      <c r="F16" s="33" t="s">
        <v>7</v>
      </c>
      <c r="G16" s="17"/>
      <c r="H16" s="56" t="s">
        <v>4</v>
      </c>
      <c r="I16" s="33"/>
      <c r="J16" s="33" t="s">
        <v>16</v>
      </c>
      <c r="K16" s="33" t="s">
        <v>17</v>
      </c>
      <c r="L16" s="33" t="s">
        <v>18</v>
      </c>
    </row>
    <row r="17" spans="2:12" ht="13.5">
      <c r="B17" s="4"/>
      <c r="C17" s="34" t="s">
        <v>8</v>
      </c>
      <c r="D17" s="34" t="s">
        <v>9</v>
      </c>
      <c r="E17" s="34" t="s">
        <v>10</v>
      </c>
      <c r="F17" s="34" t="s">
        <v>11</v>
      </c>
      <c r="G17" s="17"/>
      <c r="H17" s="19"/>
      <c r="I17" s="34" t="s">
        <v>8</v>
      </c>
      <c r="J17" s="34" t="s">
        <v>9</v>
      </c>
      <c r="K17" s="34" t="s">
        <v>19</v>
      </c>
      <c r="L17" s="34" t="s">
        <v>20</v>
      </c>
    </row>
    <row r="18" spans="2:12" ht="13.5">
      <c r="B18" s="5" t="s">
        <v>84</v>
      </c>
      <c r="C18" s="6">
        <v>15300</v>
      </c>
      <c r="D18" s="6">
        <v>15300</v>
      </c>
      <c r="E18" s="6">
        <v>17</v>
      </c>
      <c r="F18" s="6">
        <f>IF(C18&gt;D18,D18,C18)*E18</f>
        <v>260100</v>
      </c>
      <c r="G18" s="17"/>
      <c r="H18" s="40" t="s">
        <v>84</v>
      </c>
      <c r="I18" s="6">
        <v>8680</v>
      </c>
      <c r="J18" s="6">
        <v>124950</v>
      </c>
      <c r="K18" s="6">
        <f>IF(L18&gt;IF(H18&gt;I18,I18,H18),IF(H18&gt;I18,I18,H18),L18)</f>
        <v>8680</v>
      </c>
      <c r="L18" s="6">
        <v>8680</v>
      </c>
    </row>
    <row r="19" spans="2:12" ht="13.5">
      <c r="B19" s="5" t="s">
        <v>27</v>
      </c>
      <c r="C19" s="7"/>
      <c r="D19" s="7"/>
      <c r="E19" s="7"/>
      <c r="F19" s="6">
        <f>SUM(F18:F18)</f>
        <v>260100</v>
      </c>
      <c r="G19" s="17"/>
      <c r="H19" s="40" t="s">
        <v>27</v>
      </c>
      <c r="I19" s="7"/>
      <c r="J19" s="7"/>
      <c r="K19" s="6">
        <f>SUM(K18:K18)</f>
        <v>8680</v>
      </c>
      <c r="L19" s="7"/>
    </row>
    <row r="20" spans="2:12" ht="13.5">
      <c r="B20" s="8" t="s">
        <v>12</v>
      </c>
      <c r="C20" s="9"/>
      <c r="D20" s="9"/>
      <c r="E20" s="9"/>
      <c r="F20" s="10"/>
      <c r="G20" s="11"/>
      <c r="H20" s="41" t="s">
        <v>58</v>
      </c>
      <c r="I20" s="9"/>
      <c r="J20" s="9"/>
      <c r="K20" s="9"/>
      <c r="L20" s="9"/>
    </row>
    <row r="21" spans="1:6" ht="13.5">
      <c r="A21" s="11"/>
      <c r="B21" s="9"/>
      <c r="C21" s="9"/>
      <c r="D21" s="9"/>
      <c r="E21" s="9"/>
      <c r="F21" s="11"/>
    </row>
    <row r="22" spans="1:7" ht="13.5">
      <c r="A22" s="1" t="s">
        <v>31</v>
      </c>
      <c r="G22" s="11"/>
    </row>
    <row r="23" spans="2:13" ht="13.5">
      <c r="B23" s="3"/>
      <c r="C23" s="32" t="s">
        <v>0</v>
      </c>
      <c r="D23" s="32" t="s">
        <v>1</v>
      </c>
      <c r="E23" s="32" t="s">
        <v>21</v>
      </c>
      <c r="F23" s="32" t="s">
        <v>3</v>
      </c>
      <c r="G23" s="11"/>
      <c r="H23" s="12" t="s">
        <v>32</v>
      </c>
      <c r="I23" s="13"/>
      <c r="J23" s="8"/>
      <c r="K23" s="13">
        <f>F10</f>
        <v>2193000</v>
      </c>
      <c r="L23" s="43" t="s">
        <v>60</v>
      </c>
      <c r="M23" s="11"/>
    </row>
    <row r="24" spans="2:13" ht="13.5">
      <c r="B24" s="31" t="s">
        <v>4</v>
      </c>
      <c r="C24" s="33" t="s">
        <v>5</v>
      </c>
      <c r="D24" s="33" t="s">
        <v>22</v>
      </c>
      <c r="E24" s="33"/>
      <c r="F24" s="33" t="s">
        <v>7</v>
      </c>
      <c r="G24" s="11"/>
      <c r="H24" s="15" t="s">
        <v>33</v>
      </c>
      <c r="I24" s="9"/>
      <c r="J24" s="11"/>
      <c r="K24" s="9">
        <f>F19</f>
        <v>260100</v>
      </c>
      <c r="L24" s="44" t="s">
        <v>60</v>
      </c>
      <c r="M24" s="11"/>
    </row>
    <row r="25" spans="2:13" ht="13.5">
      <c r="B25" s="4"/>
      <c r="C25" s="34" t="s">
        <v>8</v>
      </c>
      <c r="D25" s="34" t="s">
        <v>9</v>
      </c>
      <c r="E25" s="34" t="s">
        <v>10</v>
      </c>
      <c r="F25" s="34" t="s">
        <v>11</v>
      </c>
      <c r="G25" s="11"/>
      <c r="H25" s="15" t="s">
        <v>24</v>
      </c>
      <c r="I25" s="9"/>
      <c r="J25" s="11"/>
      <c r="K25" s="9">
        <f>K19</f>
        <v>8680</v>
      </c>
      <c r="L25" s="45" t="s">
        <v>60</v>
      </c>
      <c r="M25" s="11"/>
    </row>
    <row r="26" spans="2:13" ht="13.5">
      <c r="B26" s="5" t="s">
        <v>84</v>
      </c>
      <c r="C26" s="6">
        <v>12500</v>
      </c>
      <c r="D26" s="6">
        <v>12500</v>
      </c>
      <c r="E26" s="6">
        <v>17</v>
      </c>
      <c r="F26" s="6">
        <f>IF(C26&gt;D26,D26,C26)*E26</f>
        <v>212500</v>
      </c>
      <c r="G26" s="11"/>
      <c r="H26" s="15" t="s">
        <v>25</v>
      </c>
      <c r="I26" s="9"/>
      <c r="J26" s="11"/>
      <c r="K26" s="9">
        <f>F27</f>
        <v>212500</v>
      </c>
      <c r="L26" s="45" t="s">
        <v>60</v>
      </c>
      <c r="M26" s="11"/>
    </row>
    <row r="27" spans="2:13" ht="13.5">
      <c r="B27" s="5" t="s">
        <v>27</v>
      </c>
      <c r="C27" s="7"/>
      <c r="D27" s="7"/>
      <c r="E27" s="7"/>
      <c r="F27" s="6">
        <f>SUM(F26:F26)</f>
        <v>212500</v>
      </c>
      <c r="G27" s="11"/>
      <c r="H27" s="18" t="s">
        <v>59</v>
      </c>
      <c r="I27" s="42"/>
      <c r="J27" s="42"/>
      <c r="K27" s="16">
        <f>SUM(K23:K26)</f>
        <v>2674280</v>
      </c>
      <c r="L27" s="19" t="s">
        <v>23</v>
      </c>
      <c r="M27" s="11"/>
    </row>
    <row r="28" spans="2:7" ht="13.5">
      <c r="B28" s="8" t="s">
        <v>12</v>
      </c>
      <c r="C28" s="9"/>
      <c r="D28" s="9"/>
      <c r="E28" s="9"/>
      <c r="F28" s="10"/>
      <c r="G28" s="11"/>
    </row>
    <row r="29" spans="2:7" ht="14.25">
      <c r="B29" s="20" t="s">
        <v>85</v>
      </c>
      <c r="C29" s="9"/>
      <c r="D29" s="9"/>
      <c r="E29" s="9"/>
      <c r="F29" s="10"/>
      <c r="G29" s="11"/>
    </row>
    <row r="30" spans="2:7" ht="14.25">
      <c r="B30" s="20"/>
      <c r="C30" s="9"/>
      <c r="D30" s="9"/>
      <c r="E30" s="9"/>
      <c r="F30" s="10"/>
      <c r="G30" s="11"/>
    </row>
    <row r="31" spans="1:11" ht="13.5">
      <c r="A31" s="1" t="s">
        <v>41</v>
      </c>
      <c r="B31" s="21"/>
      <c r="C31" s="22"/>
      <c r="D31" s="22"/>
      <c r="E31" s="21"/>
      <c r="F31" s="22"/>
      <c r="G31" s="22"/>
      <c r="H31" s="21"/>
      <c r="I31" s="22"/>
      <c r="J31" s="22"/>
      <c r="K31" s="22"/>
    </row>
    <row r="32" spans="2:12" ht="13.5">
      <c r="B32" s="3"/>
      <c r="C32" s="35" t="s">
        <v>45</v>
      </c>
      <c r="D32" s="36"/>
      <c r="E32" s="37"/>
      <c r="F32" s="35" t="s">
        <v>35</v>
      </c>
      <c r="G32" s="68"/>
      <c r="H32" s="69"/>
      <c r="I32" s="37"/>
      <c r="J32" s="35" t="s">
        <v>36</v>
      </c>
      <c r="K32" s="36"/>
      <c r="L32" s="37"/>
    </row>
    <row r="33" spans="2:12" ht="13.5">
      <c r="B33" s="31" t="s">
        <v>4</v>
      </c>
      <c r="C33" s="38" t="s">
        <v>46</v>
      </c>
      <c r="D33" s="32" t="s">
        <v>47</v>
      </c>
      <c r="E33" s="32" t="s">
        <v>48</v>
      </c>
      <c r="F33" s="38" t="s">
        <v>49</v>
      </c>
      <c r="G33" s="70" t="s">
        <v>50</v>
      </c>
      <c r="H33" s="62"/>
      <c r="I33" s="32" t="s">
        <v>51</v>
      </c>
      <c r="J33" s="38" t="s">
        <v>52</v>
      </c>
      <c r="K33" s="32" t="s">
        <v>37</v>
      </c>
      <c r="L33" s="32" t="s">
        <v>53</v>
      </c>
    </row>
    <row r="34" spans="2:12" ht="13.5">
      <c r="B34" s="4"/>
      <c r="C34" s="39" t="s">
        <v>38</v>
      </c>
      <c r="D34" s="34"/>
      <c r="E34" s="34" t="s">
        <v>39</v>
      </c>
      <c r="F34" s="39">
        <v>7.5</v>
      </c>
      <c r="G34" s="71" t="s">
        <v>54</v>
      </c>
      <c r="H34" s="64"/>
      <c r="I34" s="34" t="s">
        <v>55</v>
      </c>
      <c r="J34" s="39" t="s">
        <v>40</v>
      </c>
      <c r="K34" s="34"/>
      <c r="L34" s="34" t="s">
        <v>56</v>
      </c>
    </row>
    <row r="35" spans="2:12" ht="13.5">
      <c r="B35" s="5" t="s">
        <v>86</v>
      </c>
      <c r="C35" s="23">
        <f>ROUNDUP(E35/D35,2)</f>
        <v>7.44</v>
      </c>
      <c r="D35" s="24">
        <v>37500</v>
      </c>
      <c r="E35" s="24">
        <v>279000</v>
      </c>
      <c r="F35" s="23">
        <v>7.44</v>
      </c>
      <c r="G35" s="65">
        <v>37500</v>
      </c>
      <c r="H35" s="58"/>
      <c r="I35" s="24">
        <f>F35*G35</f>
        <v>279000</v>
      </c>
      <c r="J35" s="23">
        <f>IF(C35&lt;F35,C35,F35)</f>
        <v>7.44</v>
      </c>
      <c r="K35" s="24">
        <f>IF(D35&lt;G35,D35,G35)</f>
        <v>37500</v>
      </c>
      <c r="L35" s="24">
        <f>IF(K35=0,0,J35*K35)</f>
        <v>279000</v>
      </c>
    </row>
    <row r="36" spans="2:12" ht="13.5">
      <c r="B36" s="5" t="s">
        <v>84</v>
      </c>
      <c r="C36" s="23">
        <v>7.44</v>
      </c>
      <c r="D36" s="24">
        <v>37500</v>
      </c>
      <c r="E36" s="24">
        <v>279000</v>
      </c>
      <c r="F36" s="23">
        <v>7.44</v>
      </c>
      <c r="G36" s="65">
        <v>37500</v>
      </c>
      <c r="H36" s="58"/>
      <c r="I36" s="24">
        <f>F36*G36</f>
        <v>279000</v>
      </c>
      <c r="J36" s="23">
        <f>IF(C36&lt;F36,C36,F36)</f>
        <v>7.44</v>
      </c>
      <c r="K36" s="24">
        <f>IF(D36&lt;G36,D36,G36)</f>
        <v>37500</v>
      </c>
      <c r="L36" s="24">
        <f>IF(K36=0,0,J36*K36)</f>
        <v>279000</v>
      </c>
    </row>
    <row r="37" spans="2:12" ht="13.5">
      <c r="B37" s="5" t="s">
        <v>87</v>
      </c>
      <c r="C37" s="23">
        <v>7.44</v>
      </c>
      <c r="D37" s="24">
        <v>37500</v>
      </c>
      <c r="E37" s="24">
        <v>279000</v>
      </c>
      <c r="F37" s="23">
        <v>7.44</v>
      </c>
      <c r="G37" s="65">
        <v>37500</v>
      </c>
      <c r="H37" s="58"/>
      <c r="I37" s="24">
        <f>F37*G37</f>
        <v>279000</v>
      </c>
      <c r="J37" s="23">
        <f>IF(C37&lt;F37,C37,F37)</f>
        <v>7.44</v>
      </c>
      <c r="K37" s="24">
        <f>IF(D37&lt;G37,D37,G37)</f>
        <v>37500</v>
      </c>
      <c r="L37" s="24">
        <f>IF(K37=0,0,J37*K37)</f>
        <v>279000</v>
      </c>
    </row>
    <row r="38" spans="2:12" ht="13.5">
      <c r="B38" s="5" t="s">
        <v>91</v>
      </c>
      <c r="C38" s="25"/>
      <c r="D38" s="26"/>
      <c r="E38" s="26"/>
      <c r="F38" s="25"/>
      <c r="G38" s="66"/>
      <c r="H38" s="67"/>
      <c r="I38" s="26"/>
      <c r="J38" s="25"/>
      <c r="K38" s="26"/>
      <c r="L38" s="24">
        <f>SUM(L35:L37)</f>
        <v>837000</v>
      </c>
    </row>
    <row r="39" spans="2:11" ht="13.5">
      <c r="B39" s="27" t="s">
        <v>42</v>
      </c>
      <c r="C39" s="28"/>
      <c r="D39" s="29"/>
      <c r="E39" s="29"/>
      <c r="F39" s="28"/>
      <c r="G39" s="29"/>
      <c r="H39" s="29"/>
      <c r="I39" s="28"/>
      <c r="J39" s="29"/>
      <c r="K39" s="29"/>
    </row>
    <row r="40" spans="2:11" ht="13.5">
      <c r="B40" s="27" t="s">
        <v>43</v>
      </c>
      <c r="C40" s="28"/>
      <c r="D40" s="29"/>
      <c r="E40" s="29"/>
      <c r="F40" s="28"/>
      <c r="G40" s="29"/>
      <c r="H40" s="29"/>
      <c r="I40" s="28"/>
      <c r="J40" s="29"/>
      <c r="K40" s="29"/>
    </row>
    <row r="41" spans="2:11" ht="13.5">
      <c r="B41" s="1" t="s">
        <v>44</v>
      </c>
      <c r="C41" s="28"/>
      <c r="D41" s="29"/>
      <c r="E41" s="29"/>
      <c r="F41" s="28"/>
      <c r="G41" s="29"/>
      <c r="H41" s="29"/>
      <c r="I41" s="28"/>
      <c r="J41" s="29"/>
      <c r="K41" s="29"/>
    </row>
    <row r="42" spans="2:11" ht="13.5">
      <c r="B42" s="30" t="s">
        <v>61</v>
      </c>
      <c r="C42" s="28"/>
      <c r="D42" s="29"/>
      <c r="E42" s="29"/>
      <c r="F42" s="28"/>
      <c r="G42" s="29"/>
      <c r="H42" s="29"/>
      <c r="I42" s="28"/>
      <c r="J42" s="29"/>
      <c r="K42" s="29"/>
    </row>
    <row r="43" spans="2:11" ht="13.5">
      <c r="B43" s="1" t="s">
        <v>88</v>
      </c>
      <c r="C43" s="28"/>
      <c r="D43" s="29"/>
      <c r="E43" s="29"/>
      <c r="F43" s="28"/>
      <c r="G43" s="29"/>
      <c r="H43" s="29"/>
      <c r="I43" s="28"/>
      <c r="J43" s="29"/>
      <c r="K43" s="29"/>
    </row>
    <row r="45" spans="2:12" ht="13.5">
      <c r="B45" s="1" t="s">
        <v>62</v>
      </c>
      <c r="C45" s="21"/>
      <c r="D45" s="22"/>
      <c r="E45" s="22"/>
      <c r="F45" s="21"/>
      <c r="G45" s="22"/>
      <c r="H45" s="22"/>
      <c r="I45" s="21"/>
      <c r="J45" s="22"/>
      <c r="K45" s="22"/>
      <c r="L45"/>
    </row>
    <row r="46" spans="2:12" ht="13.5">
      <c r="B46" s="46"/>
      <c r="C46" s="35" t="s">
        <v>63</v>
      </c>
      <c r="D46" s="36"/>
      <c r="E46" s="37"/>
      <c r="F46" s="61" t="s">
        <v>35</v>
      </c>
      <c r="G46" s="62"/>
      <c r="H46" s="36"/>
      <c r="I46" s="37"/>
      <c r="J46" s="35" t="s">
        <v>36</v>
      </c>
      <c r="K46" s="36"/>
      <c r="L46" s="37"/>
    </row>
    <row r="47" spans="2:12" ht="13.5">
      <c r="B47" s="31" t="s">
        <v>4</v>
      </c>
      <c r="C47" s="38" t="s">
        <v>64</v>
      </c>
      <c r="D47" s="32" t="s">
        <v>65</v>
      </c>
      <c r="E47" s="32" t="s">
        <v>66</v>
      </c>
      <c r="F47" s="61" t="s">
        <v>67</v>
      </c>
      <c r="G47" s="62"/>
      <c r="H47" s="52" t="s">
        <v>68</v>
      </c>
      <c r="I47" s="32" t="s">
        <v>69</v>
      </c>
      <c r="J47" s="38" t="s">
        <v>70</v>
      </c>
      <c r="K47" s="32" t="s">
        <v>71</v>
      </c>
      <c r="L47" s="32" t="s">
        <v>72</v>
      </c>
    </row>
    <row r="48" spans="2:12" ht="13.5">
      <c r="B48" s="47"/>
      <c r="C48" s="39" t="s">
        <v>38</v>
      </c>
      <c r="D48" s="34" t="s">
        <v>73</v>
      </c>
      <c r="E48" s="34" t="s">
        <v>39</v>
      </c>
      <c r="F48" s="63"/>
      <c r="G48" s="64"/>
      <c r="H48" s="53" t="s">
        <v>74</v>
      </c>
      <c r="I48" s="34" t="s">
        <v>75</v>
      </c>
      <c r="J48" s="39" t="s">
        <v>40</v>
      </c>
      <c r="K48" s="34" t="s">
        <v>76</v>
      </c>
      <c r="L48" s="34" t="s">
        <v>77</v>
      </c>
    </row>
    <row r="49" spans="2:12" ht="13.5">
      <c r="B49" s="5" t="s">
        <v>86</v>
      </c>
      <c r="C49" s="23">
        <f>ROUNDUP(E49/D49,2)</f>
        <v>5.94</v>
      </c>
      <c r="D49" s="24">
        <v>115000</v>
      </c>
      <c r="E49" s="24">
        <v>683100</v>
      </c>
      <c r="F49" s="57">
        <f>ROUNDUP(IF(D49&lt;50000,7.3,(365000+4.88*(D49-50000))/D49),2)</f>
        <v>5.9399999999999995</v>
      </c>
      <c r="G49" s="58"/>
      <c r="H49" s="54">
        <v>115000</v>
      </c>
      <c r="I49" s="24">
        <f>F49*H49</f>
        <v>683100</v>
      </c>
      <c r="J49" s="23">
        <f>IF(C49&lt;F49,C49,F49)</f>
        <v>5.9399999999999995</v>
      </c>
      <c r="K49" s="24">
        <f>IF(D49&lt;H49,D49,H49)</f>
        <v>115000</v>
      </c>
      <c r="L49" s="24">
        <f>IF(K49=0,0,J49*K49)</f>
        <v>683100</v>
      </c>
    </row>
    <row r="50" spans="2:12" ht="13.5">
      <c r="B50" s="5" t="s">
        <v>89</v>
      </c>
      <c r="C50" s="23">
        <f>ROUNDUP(E50/D50,2)</f>
        <v>5.94</v>
      </c>
      <c r="D50" s="24">
        <v>115000</v>
      </c>
      <c r="E50" s="24">
        <v>683100</v>
      </c>
      <c r="F50" s="57">
        <f>ROUNDUP(IF(D50&lt;50000,7.3,(365000+4.88*(D50-50000))/D50),2)</f>
        <v>5.9399999999999995</v>
      </c>
      <c r="G50" s="58"/>
      <c r="H50" s="54">
        <v>115000</v>
      </c>
      <c r="I50" s="24">
        <f>F50*H50</f>
        <v>683100</v>
      </c>
      <c r="J50" s="23">
        <f>IF(C50&lt;F50,C50,F50)</f>
        <v>5.9399999999999995</v>
      </c>
      <c r="K50" s="24">
        <f>IF(D50&lt;H50,D50,H50)</f>
        <v>115000</v>
      </c>
      <c r="L50" s="24">
        <f>IF(K50=0,0,J50*K50)</f>
        <v>683100</v>
      </c>
    </row>
    <row r="51" spans="2:12" ht="13.5">
      <c r="B51" s="5" t="s">
        <v>90</v>
      </c>
      <c r="C51" s="23">
        <f>ROUNDUP(E51/D51,2)</f>
        <v>5.94</v>
      </c>
      <c r="D51" s="24">
        <v>115000</v>
      </c>
      <c r="E51" s="24">
        <v>683100</v>
      </c>
      <c r="F51" s="57">
        <f>ROUNDUP(IF(D51&lt;50000,7.3,(365000+4.88*(D51-50000))/D51),2)</f>
        <v>5.9399999999999995</v>
      </c>
      <c r="G51" s="58"/>
      <c r="H51" s="54">
        <v>115000</v>
      </c>
      <c r="I51" s="24">
        <f>F51*H51</f>
        <v>683100</v>
      </c>
      <c r="J51" s="23">
        <f>IF(C51&lt;F51,C51,F51)</f>
        <v>5.9399999999999995</v>
      </c>
      <c r="K51" s="24">
        <f>IF(D51&lt;H51,D51,H51)</f>
        <v>115000</v>
      </c>
      <c r="L51" s="24">
        <f>IF(K51=0,0,J51*K51)</f>
        <v>683100</v>
      </c>
    </row>
    <row r="52" spans="2:12" ht="13.5">
      <c r="B52" s="5" t="s">
        <v>91</v>
      </c>
      <c r="C52" s="25"/>
      <c r="D52" s="26"/>
      <c r="E52" s="26"/>
      <c r="F52" s="59"/>
      <c r="G52" s="60"/>
      <c r="H52" s="55"/>
      <c r="I52" s="26"/>
      <c r="J52" s="25"/>
      <c r="K52" s="26"/>
      <c r="L52" s="24">
        <f>SUM(L49:L51)</f>
        <v>2049300</v>
      </c>
    </row>
    <row r="53" spans="2:12" ht="13.5">
      <c r="B53" s="48" t="s">
        <v>78</v>
      </c>
      <c r="C53" s="1"/>
      <c r="D53" s="21"/>
      <c r="E53" s="22"/>
      <c r="F53" s="22"/>
      <c r="G53" s="21"/>
      <c r="H53" s="22"/>
      <c r="I53" s="22"/>
      <c r="J53" s="21"/>
      <c r="K53" s="22"/>
      <c r="L53" s="22"/>
    </row>
    <row r="54" spans="2:12" ht="13.5">
      <c r="B54" s="48" t="s">
        <v>79</v>
      </c>
      <c r="C54" s="1"/>
      <c r="D54" s="21"/>
      <c r="E54" s="22"/>
      <c r="F54" s="22"/>
      <c r="G54" s="21"/>
      <c r="H54" s="22"/>
      <c r="I54" s="22"/>
      <c r="J54" s="21"/>
      <c r="K54" s="22"/>
      <c r="L54" s="22"/>
    </row>
    <row r="55" spans="2:12" ht="13.5">
      <c r="B55" s="49" t="s">
        <v>80</v>
      </c>
      <c r="C55" s="1"/>
      <c r="D55" s="21"/>
      <c r="E55" s="22"/>
      <c r="F55" s="22"/>
      <c r="G55" s="21"/>
      <c r="H55" s="22"/>
      <c r="I55" s="22"/>
      <c r="J55" s="21"/>
      <c r="K55" s="22"/>
      <c r="L55" s="22"/>
    </row>
    <row r="56" spans="2:12" ht="13.5">
      <c r="B56" s="1" t="s">
        <v>88</v>
      </c>
      <c r="C56" s="1"/>
      <c r="D56" s="50"/>
      <c r="E56" s="51"/>
      <c r="F56" s="51"/>
      <c r="G56" s="50"/>
      <c r="H56" s="51"/>
      <c r="I56" s="51"/>
      <c r="J56" s="50"/>
      <c r="K56" s="51"/>
      <c r="L56" s="51"/>
    </row>
    <row r="57" spans="2:12" ht="13.5">
      <c r="B57" s="1"/>
      <c r="C57" s="21"/>
      <c r="D57" s="22"/>
      <c r="E57" s="22"/>
      <c r="F57" s="21"/>
      <c r="G57" s="22"/>
      <c r="H57" s="22"/>
      <c r="I57" s="21"/>
      <c r="J57" s="22"/>
      <c r="K57" s="22"/>
      <c r="L57"/>
    </row>
  </sheetData>
  <mergeCells count="14">
    <mergeCell ref="G35:H35"/>
    <mergeCell ref="G36:H36"/>
    <mergeCell ref="G38:H38"/>
    <mergeCell ref="G32:H32"/>
    <mergeCell ref="G33:H33"/>
    <mergeCell ref="G34:H34"/>
    <mergeCell ref="G37:H37"/>
    <mergeCell ref="F50:G50"/>
    <mergeCell ref="F51:G51"/>
    <mergeCell ref="F52:G52"/>
    <mergeCell ref="F46:G46"/>
    <mergeCell ref="F47:G47"/>
    <mergeCell ref="F48:G48"/>
    <mergeCell ref="F49:G49"/>
  </mergeCells>
  <printOptions/>
  <pageMargins left="0.75" right="0.75" top="1" bottom="1" header="0.512" footer="0.512"/>
  <pageSetup fitToHeight="1" fitToWidth="1" horizontalDpi="600" verticalDpi="600" orientation="portrait" paperSize="9" scale="88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財団法人鳥取県情報センター</dc:creator>
  <cp:keywords/>
  <dc:description/>
  <cp:lastModifiedBy>財団法人鳥取県情報センター</cp:lastModifiedBy>
  <cp:lastPrinted>2001-11-29T07:30:02Z</cp:lastPrinted>
  <dcterms:created xsi:type="dcterms:W3CDTF">2001-11-13T00:34:52Z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