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omments9.xml" ContentType="application/vnd.openxmlformats-officedocument.spreadsheetml.comments+xml"/>
  <Override PartName="/xl/drawings/drawing13.xml" ContentType="application/vnd.openxmlformats-officedocument.drawing+xml"/>
  <Override PartName="/xl/comments10.xml" ContentType="application/vnd.openxmlformats-officedocument.spreadsheetml.comments+xml"/>
  <Override PartName="/xl/drawings/drawing1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omments11.xml" ContentType="application/vnd.openxmlformats-officedocument.spreadsheetml.comments+xml"/>
  <Override PartName="/xl/drawings/drawing15.xml" ContentType="application/vnd.openxmlformats-officedocument.drawing+xml"/>
  <Override PartName="/xl/comments12.xml" ContentType="application/vnd.openxmlformats-officedocument.spreadsheetml.comments+xml"/>
  <Override PartName="/xl/drawings/drawing16.xml" ContentType="application/vnd.openxmlformats-officedocument.drawing+xml"/>
  <Override PartName="/xl/comments13.xml" ContentType="application/vnd.openxmlformats-officedocument.spreadsheetml.comments+xml"/>
  <Override PartName="/xl/drawings/drawing17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omments14.xml" ContentType="application/vnd.openxmlformats-officedocument.spreadsheetml.comments+xml"/>
  <Override PartName="/xl/drawings/drawing18.xml" ContentType="application/vnd.openxmlformats-officedocument.drawing+xml"/>
  <Override PartName="/xl/comments15.xml" ContentType="application/vnd.openxmlformats-officedocument.spreadsheetml.comments+xml"/>
  <Override PartName="/xl/drawings/drawing19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omments16.xml" ContentType="application/vnd.openxmlformats-officedocument.spreadsheetml.comments+xml"/>
  <Override PartName="/xl/drawings/drawing20.xml" ContentType="application/vnd.openxmlformats-officedocument.drawing+xml"/>
  <Override PartName="/xl/comments17.xml" ContentType="application/vnd.openxmlformats-officedocument.spreadsheetml.comments+xml"/>
  <Override PartName="/xl/drawings/drawing21.xml" ContentType="application/vnd.openxmlformats-officedocument.drawing+xml"/>
  <Override PartName="/xl/comments18.xml" ContentType="application/vnd.openxmlformats-officedocument.spreadsheetml.comments+xml"/>
  <Override PartName="/xl/drawings/drawing22.xml" ContentType="application/vnd.openxmlformats-officedocument.drawing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5.194\道路2課共有hdd\道路2課共有HDD(2023.5～)\02_道路企画課\10_維持担当\34_アセットマネジメント\R06（マニュアル改定）\■小規模マニュアル改定\HP貼付用（拡張子変更）\"/>
    </mc:Choice>
  </mc:AlternateContent>
  <xr:revisionPtr revIDLastSave="0" documentId="13_ncr:1_{096EFFE3-A7B2-4FAD-B0B2-4035AB2E68BA}" xr6:coauthVersionLast="47" xr6:coauthVersionMax="47" xr10:uidLastSave="{00000000-0000-0000-0000-000000000000}"/>
  <bookViews>
    <workbookView xWindow="-108" yWindow="-108" windowWidth="23256" windowHeight="12456" tabRatio="889" firstSheet="1" activeTab="7" xr2:uid="{00000000-000D-0000-FFFF-FFFF00000000}"/>
  </bookViews>
  <sheets>
    <sheet name="表紙" sheetId="5" r:id="rId1"/>
    <sheet name="1.諸元･総合結果その1-1" sheetId="4" r:id="rId2"/>
    <sheet name="1.諸元･総合結果その1-2" sheetId="33" r:id="rId3"/>
    <sheet name="2.一般図" sheetId="8" r:id="rId4"/>
    <sheet name="3.模式図_橋梁" sheetId="21" r:id="rId5"/>
    <sheet name="4.状況写真" sheetId="7" r:id="rId6"/>
    <sheet name="5.損傷図" sheetId="34" r:id="rId7"/>
    <sheet name="6.損傷写真" sheetId="2" r:id="rId8"/>
    <sheet name="7.概算数量" sheetId="3" r:id="rId9"/>
    <sheet name="8.補修･追跡" sheetId="6" r:id="rId10"/>
    <sheet name="9.詳細調査履歴" sheetId="9" r:id="rId11"/>
    <sheet name="work2" sheetId="24" state="hidden" r:id="rId12"/>
    <sheet name="参考調書その1.床版" sheetId="1" r:id="rId13"/>
    <sheet name="参考調書その1.床版sh" sheetId="28" state="hidden" r:id="rId14"/>
    <sheet name="参考調書その2a.鋼主桁" sheetId="10" r:id="rId15"/>
    <sheet name="参考調書その2a.鋼主桁sh" sheetId="29" state="hidden" r:id="rId16"/>
    <sheet name="参考調書その2b.Co主桁" sheetId="26" r:id="rId17"/>
    <sheet name="参考調書その2b.Co主桁sh" sheetId="30" state="hidden" r:id="rId18"/>
    <sheet name="参考調書その3.橋台･基礎" sheetId="12" r:id="rId19"/>
    <sheet name="参考調書その4a.Co橋脚" sheetId="13" r:id="rId20"/>
    <sheet name="参考調書その4a.Co橋脚sh" sheetId="31" state="hidden" r:id="rId21"/>
    <sheet name="参考調書その4b.鋼橋脚" sheetId="15" r:id="rId22"/>
    <sheet name="参考調書その4b.鋼橋脚sh" sheetId="32" state="hidden" r:id="rId23"/>
    <sheet name="参考調書その5.支承" sheetId="16" r:id="rId24"/>
    <sheet name="参考調書その6.路上" sheetId="19" r:id="rId25"/>
  </sheets>
  <externalReferences>
    <externalReference r:id="rId26"/>
  </externalReferences>
  <definedNames>
    <definedName name="_Fill" hidden="1">#REF!</definedName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b">#REF!</definedName>
    <definedName name="a" hidden="1">#REF!</definedName>
    <definedName name="Floor0" localSheetId="6">#REF!</definedName>
    <definedName name="Floor0">#REF!</definedName>
    <definedName name="Floor1" localSheetId="6">#REF!</definedName>
    <definedName name="Floor1">#REF!</definedName>
    <definedName name="Floor2" localSheetId="6">#REF!</definedName>
    <definedName name="Floor2">#REF!</definedName>
    <definedName name="Floor3" localSheetId="6">#REF!</definedName>
    <definedName name="Floor3">#REF!</definedName>
    <definedName name="Floor4" localSheetId="6">#REF!</definedName>
    <definedName name="Floor4">#REF!</definedName>
    <definedName name="Floor5" localSheetId="6">#REF!</definedName>
    <definedName name="Floor5">#REF!</definedName>
    <definedName name="Girder0" localSheetId="6">#REF!</definedName>
    <definedName name="Girder0">#REF!</definedName>
    <definedName name="Girder1" localSheetId="6">#REF!</definedName>
    <definedName name="Girder1">#REF!</definedName>
    <definedName name="Girder2" localSheetId="6">#REF!</definedName>
    <definedName name="Girder2">#REF!</definedName>
    <definedName name="Girder3" localSheetId="6">#REF!</definedName>
    <definedName name="Girder3">#REF!</definedName>
    <definedName name="Girder4" localSheetId="6">#REF!</definedName>
    <definedName name="Girder4">#REF!</definedName>
    <definedName name="Girder5" localSheetId="6">#REF!</definedName>
    <definedName name="Girder5">#REF!</definedName>
    <definedName name="Girder6" localSheetId="6">#REF!</definedName>
    <definedName name="Girder6">#REF!</definedName>
    <definedName name="_xlnm.Print_Area" localSheetId="1">'1.諸元･総合結果その1-1'!$F$1:$AG$65</definedName>
    <definedName name="_xlnm.Print_Area" localSheetId="2">'1.諸元･総合結果その1-2'!$D$2:$AJ$58</definedName>
    <definedName name="_xlnm.Print_Area" localSheetId="3">'2.一般図'!$B:$H</definedName>
    <definedName name="_xlnm.Print_Area" localSheetId="4">'3.模式図_橋梁'!$A$2:$BV$42</definedName>
    <definedName name="_xlnm.Print_Area" localSheetId="5">'4.状況写真'!$B:$H</definedName>
    <definedName name="_xlnm.Print_Area" localSheetId="6">'5.損傷図'!$A$3:$L$42</definedName>
    <definedName name="_xlnm.Print_Area" localSheetId="7">'6.損傷写真'!$B:$L</definedName>
    <definedName name="_xlnm.Print_Area" localSheetId="8">'7.概算数量'!$F$2:$P$54</definedName>
    <definedName name="_xlnm.Print_Area" localSheetId="9">'8.補修･追跡'!$F$2:$Q$36</definedName>
    <definedName name="_xlnm.Print_Area" localSheetId="10">'9.詳細調査履歴'!$F$2:$Q$36</definedName>
    <definedName name="_xlnm.Print_Area" localSheetId="12">参考調書その1.床版!$G:$X</definedName>
    <definedName name="_xlnm.Print_Area" localSheetId="13">参考調書その1.床版sh!$G:$X</definedName>
    <definedName name="_xlnm.Print_Area" localSheetId="14">参考調書その2a.鋼主桁!$G:$X</definedName>
    <definedName name="_xlnm.Print_Area" localSheetId="15">参考調書その2a.鋼主桁sh!$G:$X</definedName>
    <definedName name="_xlnm.Print_Area" localSheetId="16">参考調書その2b.Co主桁!$G:$X</definedName>
    <definedName name="_xlnm.Print_Area" localSheetId="17">参考調書その2b.Co主桁sh!$G:$X</definedName>
    <definedName name="_xlnm.Print_Area" localSheetId="18">参考調書その3.橋台･基礎!$G$1:$X$56</definedName>
    <definedName name="_xlnm.Print_Area" localSheetId="19">参考調書その4a.Co橋脚!$G:$X</definedName>
    <definedName name="_xlnm.Print_Area" localSheetId="20">参考調書その4a.Co橋脚sh!$G:$X</definedName>
    <definedName name="_xlnm.Print_Area" localSheetId="21">参考調書その4b.鋼橋脚!$G:$X</definedName>
    <definedName name="_xlnm.Print_Area" localSheetId="22">参考調書その4b.鋼橋脚sh!$G:$X</definedName>
    <definedName name="_xlnm.Print_Area" localSheetId="23">参考調書その5.支承!$G:$X</definedName>
    <definedName name="_xlnm.Print_Area" localSheetId="24">参考調書その6.路上!$G$1:$X$105</definedName>
    <definedName name="_xlnm.Print_Area" localSheetId="0">表紙!$A$1:$M$32</definedName>
    <definedName name="_xlnm.Print_Area">#REF!</definedName>
    <definedName name="PRINT_AREA_MI">#REF!</definedName>
    <definedName name="_xlnm.Print_Titles" localSheetId="1">'1.諸元･総合結果その1-1'!$4:$14</definedName>
    <definedName name="_xlnm.Print_Titles" localSheetId="2">'1.諸元･総合結果その1-2'!$5:$5</definedName>
    <definedName name="_xlnm.Print_Titles" localSheetId="3">'2.一般図'!$1:$5</definedName>
    <definedName name="_xlnm.Print_Titles" localSheetId="5">'4.状況写真'!$1:$5</definedName>
    <definedName name="_xlnm.Print_Titles" localSheetId="7">'6.損傷写真'!$1:$5</definedName>
    <definedName name="_xlnm.Print_Titles" localSheetId="8">'7.概算数量'!$2:$5</definedName>
    <definedName name="_xlnm.Print_Titles" localSheetId="12">参考調書その1.床版!$1:$4</definedName>
    <definedName name="_xlnm.Print_Titles" localSheetId="13">参考調書その1.床版sh!$1:$4</definedName>
    <definedName name="_xlnm.Print_Titles" localSheetId="14">参考調書その2a.鋼主桁!$1:$4</definedName>
    <definedName name="_xlnm.Print_Titles" localSheetId="15">参考調書その2a.鋼主桁sh!$1:$4</definedName>
    <definedName name="_xlnm.Print_Titles" localSheetId="16">参考調書その2b.Co主桁!$1:$4</definedName>
    <definedName name="_xlnm.Print_Titles" localSheetId="17">参考調書その2b.Co主桁sh!$1:$4</definedName>
    <definedName name="_xlnm.Print_Titles" localSheetId="18">参考調書その3.橋台･基礎!$1:$4</definedName>
    <definedName name="_xlnm.Print_Titles" localSheetId="19">参考調書その4a.Co橋脚!$1:$4</definedName>
    <definedName name="_xlnm.Print_Titles" localSheetId="20">参考調書その4a.Co橋脚sh!$1:$4</definedName>
    <definedName name="_xlnm.Print_Titles" localSheetId="21">参考調書その4b.鋼橋脚!$1:$4</definedName>
    <definedName name="_xlnm.Print_Titles" localSheetId="22">参考調書その4b.鋼橋脚sh!$1:$4</definedName>
    <definedName name="_xlnm.Print_Titles" localSheetId="23">参考調書その5.支承!$1:$4</definedName>
    <definedName name="_xlnm.Print_Titles" localSheetId="24">参考調書その6.路上!$1:$4</definedName>
    <definedName name="オンオフ" localSheetId="2">#REF!</definedName>
    <definedName name="オンオフ" localSheetId="6">#REF!</definedName>
    <definedName name="オンオフ">work2!$H$2:$H$3</definedName>
    <definedName name="開始">#REF!</definedName>
    <definedName name="橋梁区分子">work2!$A$2:$A$17</definedName>
    <definedName name="業者名">#REF!</definedName>
    <definedName name="緊急性" localSheetId="2">[1]work2!$O$2:$O$3</definedName>
    <definedName name="緊急性" localSheetId="6">#REF!</definedName>
    <definedName name="緊急性">work2!$Y$2:$Y$3</definedName>
    <definedName name="緊急輸送道路" localSheetId="2">#REF!</definedName>
    <definedName name="緊急輸送道路" localSheetId="6">#REF!</definedName>
    <definedName name="緊急輸送道路">work2!$C$2:$C$5</definedName>
    <definedName name="桁主" localSheetId="2">#REF!</definedName>
    <definedName name="桁主" localSheetId="6">#REF!</definedName>
    <definedName name="桁主">work2!$R$2:$R$10</definedName>
    <definedName name="健全性評価" localSheetId="2">[1]work2!$L$2:$L$5</definedName>
    <definedName name="健全性評価" localSheetId="6">#REF!</definedName>
    <definedName name="健全性評価">work2!$O$2:$O$5</definedName>
    <definedName name="交差区分" localSheetId="2">#REF!</definedName>
    <definedName name="交差区分" localSheetId="6">#REF!</definedName>
    <definedName name="交差区分">work2!$J$2:$J$4</definedName>
    <definedName name="工種名">#REF!</definedName>
    <definedName name="工種名１">#REF!</definedName>
    <definedName name="鋼橋塗装系" localSheetId="2">#REF!</definedName>
    <definedName name="鋼橋塗装系" localSheetId="6">#REF!</definedName>
    <definedName name="鋼橋塗装系">work2!$I$2:$I$8</definedName>
    <definedName name="高欄種別" localSheetId="2">#REF!</definedName>
    <definedName name="高欄種別" localSheetId="6">#REF!</definedName>
    <definedName name="高欄種別">work2!$G$2:$G$5</definedName>
    <definedName name="市町村名">#REF!</definedName>
    <definedName name="指標">work2!$M$2:$M$8</definedName>
    <definedName name="支承材" localSheetId="2">#REF!</definedName>
    <definedName name="支承材" localSheetId="6">#REF!</definedName>
    <definedName name="支承材">work2!$E$2:$E$5</definedName>
    <definedName name="事務所名" localSheetId="2">#REF!</definedName>
    <definedName name="事務所名" localSheetId="6">#REF!</definedName>
    <definedName name="事務所名">work2!$B$2:$B$6</definedName>
    <definedName name="終了">#REF!</definedName>
    <definedName name="上部工全体">#REF!</definedName>
    <definedName name="伸縮装置" localSheetId="2">#REF!</definedName>
    <definedName name="伸縮装置" localSheetId="6">#REF!</definedName>
    <definedName name="伸縮装置">work2!$F$2:$F$5</definedName>
    <definedName name="性能推定">work2!$N$2:$N$5</definedName>
    <definedName name="損傷度">work2!$K$2:$K$9</definedName>
    <definedName name="通り数" localSheetId="2">[1]work2!$N$2:$N$27</definedName>
    <definedName name="通り数" localSheetId="6">#REF!</definedName>
    <definedName name="通り数">work2!$W$2:$W$27</definedName>
    <definedName name="鉄筋の有無" localSheetId="2">#REF!</definedName>
    <definedName name="鉄筋の有無" localSheetId="6">#REF!</definedName>
    <definedName name="鉄筋の有無">work2!$L$2:$L$4</definedName>
    <definedName name="番号">#REF!</definedName>
    <definedName name="変状度" localSheetId="2">#REF!</definedName>
    <definedName name="変状度" localSheetId="6">#REF!</definedName>
    <definedName name="変状度">work2!$K$2:$K$9</definedName>
    <definedName name="路線区分">#REF!</definedName>
    <definedName name="路線名">#REF!</definedName>
    <definedName name="路船名">#REF!</definedName>
  </definedNames>
  <calcPr calcId="181029"/>
</workbook>
</file>

<file path=xl/calcChain.xml><?xml version="1.0" encoding="utf-8"?>
<calcChain xmlns="http://schemas.openxmlformats.org/spreadsheetml/2006/main">
  <c r="C11" i="2" l="1"/>
  <c r="E2" i="3"/>
  <c r="I6" i="6" l="1"/>
  <c r="W3" i="33" l="1"/>
  <c r="G5" i="8"/>
  <c r="W2" i="33"/>
  <c r="G4" i="8"/>
  <c r="D3" i="33"/>
  <c r="B5" i="8"/>
  <c r="O3" i="33"/>
  <c r="E5" i="8"/>
  <c r="AD3" i="33"/>
  <c r="H5" i="8"/>
  <c r="AD2" i="33"/>
  <c r="H4" i="8"/>
  <c r="F3" i="33"/>
  <c r="D5" i="8"/>
  <c r="F2" i="33"/>
  <c r="D4" i="8"/>
  <c r="C6" i="2"/>
  <c r="Q2" i="9"/>
  <c r="Q2" i="6"/>
  <c r="P2" i="3"/>
  <c r="K4" i="2"/>
  <c r="H4" i="7"/>
  <c r="H6" i="2" l="1"/>
  <c r="H11" i="2" s="1"/>
  <c r="W1" i="19" l="1"/>
  <c r="W1" i="16"/>
  <c r="W1" i="15"/>
  <c r="W1" i="13"/>
  <c r="W1" i="12"/>
  <c r="W1" i="26"/>
  <c r="W1" i="1"/>
  <c r="W1" i="10"/>
  <c r="BV2" i="21" l="1"/>
  <c r="H48" i="4" l="1"/>
  <c r="H30" i="4" l="1"/>
  <c r="G21" i="32" l="1"/>
  <c r="A18" i="32"/>
  <c r="A5" i="32"/>
  <c r="U2" i="32"/>
  <c r="P2" i="32"/>
  <c r="N2" i="32"/>
  <c r="M2" i="32"/>
  <c r="L2" i="32"/>
  <c r="I2" i="32"/>
  <c r="G2" i="32"/>
  <c r="W1" i="32"/>
  <c r="P1" i="32"/>
  <c r="I1" i="32"/>
  <c r="G26" i="31"/>
  <c r="A19" i="31"/>
  <c r="A5" i="31"/>
  <c r="U2" i="31"/>
  <c r="P2" i="31"/>
  <c r="N2" i="31"/>
  <c r="M2" i="31"/>
  <c r="L2" i="31"/>
  <c r="I2" i="31"/>
  <c r="G2" i="31"/>
  <c r="W1" i="31"/>
  <c r="P1" i="31"/>
  <c r="I1" i="31"/>
  <c r="G27" i="30"/>
  <c r="H22" i="30"/>
  <c r="C22" i="30"/>
  <c r="C19" i="30"/>
  <c r="A19" i="30"/>
  <c r="H8" i="30"/>
  <c r="C8" i="30"/>
  <c r="C5" i="30"/>
  <c r="A5" i="30"/>
  <c r="U2" i="30"/>
  <c r="P2" i="30"/>
  <c r="N2" i="30"/>
  <c r="M2" i="30"/>
  <c r="L2" i="30"/>
  <c r="I2" i="30"/>
  <c r="G2" i="30"/>
  <c r="W1" i="30"/>
  <c r="P1" i="30"/>
  <c r="I1" i="30"/>
  <c r="G20" i="29"/>
  <c r="H7" i="29"/>
  <c r="C6" i="29"/>
  <c r="C5" i="29"/>
  <c r="A5" i="29"/>
  <c r="U2" i="29"/>
  <c r="P2" i="29"/>
  <c r="N2" i="29"/>
  <c r="M2" i="29"/>
  <c r="L2" i="29"/>
  <c r="I2" i="29"/>
  <c r="G2" i="29"/>
  <c r="W1" i="29"/>
  <c r="P1" i="29"/>
  <c r="I1" i="29"/>
  <c r="G27" i="28"/>
  <c r="H23" i="28"/>
  <c r="C22" i="28"/>
  <c r="C19" i="28"/>
  <c r="A19" i="28"/>
  <c r="H9" i="28"/>
  <c r="C8" i="28"/>
  <c r="C5" i="28"/>
  <c r="A5" i="28"/>
  <c r="U2" i="28"/>
  <c r="P2" i="28"/>
  <c r="N2" i="28"/>
  <c r="M2" i="28"/>
  <c r="L2" i="28"/>
  <c r="I2" i="28"/>
  <c r="G2" i="28"/>
  <c r="W1" i="28"/>
  <c r="P1" i="28"/>
  <c r="I1" i="28"/>
  <c r="D18" i="30"/>
  <c r="E18" i="28"/>
  <c r="D5" i="28"/>
  <c r="D5" i="30"/>
  <c r="D19" i="30"/>
  <c r="D32" i="31"/>
  <c r="D5" i="29"/>
  <c r="D30" i="32"/>
  <c r="D17" i="32"/>
  <c r="D5" i="32"/>
  <c r="D5" i="31"/>
  <c r="E32" i="28"/>
  <c r="D18" i="32"/>
  <c r="D20" i="29"/>
  <c r="D19" i="31"/>
  <c r="D19" i="28"/>
  <c r="D32" i="30"/>
  <c r="D18" i="31"/>
  <c r="A19" i="13" l="1"/>
  <c r="C22" i="26"/>
  <c r="C19" i="26"/>
  <c r="A19" i="26"/>
  <c r="H22" i="26"/>
  <c r="B53" i="4"/>
  <c r="B28" i="4"/>
  <c r="B26" i="4"/>
  <c r="B56" i="4"/>
  <c r="B63" i="4"/>
  <c r="A19" i="12"/>
  <c r="B20" i="4"/>
  <c r="B15" i="4"/>
  <c r="D19" i="26"/>
  <c r="D32" i="26"/>
  <c r="A19" i="1" l="1"/>
  <c r="H23" i="1"/>
  <c r="AK3" i="21" l="1"/>
  <c r="O49" i="3"/>
  <c r="O39" i="3"/>
  <c r="O36" i="3"/>
  <c r="O37" i="3"/>
  <c r="O38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5" i="3"/>
  <c r="O10" i="3"/>
  <c r="O8" i="3"/>
  <c r="B5" i="3"/>
  <c r="B4" i="3"/>
  <c r="B3" i="3"/>
  <c r="B2" i="3"/>
  <c r="E3" i="3"/>
  <c r="C7" i="4"/>
  <c r="C10" i="4"/>
  <c r="C11" i="4"/>
  <c r="C8" i="4"/>
  <c r="A9" i="4"/>
  <c r="A10" i="4"/>
  <c r="A11" i="4"/>
  <c r="O7" i="3" l="1"/>
  <c r="O41" i="3"/>
  <c r="O14" i="3"/>
  <c r="O6" i="3"/>
  <c r="O13" i="3"/>
  <c r="O48" i="3"/>
  <c r="O9" i="3"/>
  <c r="O43" i="3"/>
  <c r="O44" i="3"/>
  <c r="O45" i="3"/>
  <c r="O40" i="3"/>
  <c r="O42" i="3"/>
  <c r="O47" i="3"/>
  <c r="H8" i="26" l="1"/>
  <c r="A8" i="19"/>
  <c r="G2" i="19" l="1"/>
  <c r="G2" i="15"/>
  <c r="G2" i="16"/>
  <c r="G2" i="10"/>
  <c r="G2" i="13"/>
  <c r="G2" i="12"/>
  <c r="D19" i="1"/>
  <c r="A18" i="15" l="1"/>
  <c r="A5" i="15"/>
  <c r="A5" i="13"/>
  <c r="A5" i="26"/>
  <c r="D19" i="13"/>
  <c r="D18" i="12"/>
  <c r="D51" i="19"/>
  <c r="D18" i="15"/>
  <c r="D38" i="16"/>
  <c r="D5" i="15"/>
  <c r="D27" i="16"/>
  <c r="D5" i="1"/>
  <c r="D5" i="13"/>
  <c r="D74" i="19"/>
  <c r="D63" i="19"/>
  <c r="D45" i="12"/>
  <c r="D18" i="16"/>
  <c r="D17" i="16"/>
  <c r="D18" i="13"/>
  <c r="D75" i="19"/>
  <c r="D5" i="12"/>
  <c r="D32" i="13"/>
  <c r="D41" i="19"/>
  <c r="A5" i="12"/>
  <c r="D40" i="19"/>
  <c r="D5" i="26"/>
  <c r="D32" i="12"/>
  <c r="D52" i="19"/>
  <c r="D30" i="15"/>
  <c r="D8" i="19"/>
  <c r="D5" i="16"/>
  <c r="D22" i="19"/>
  <c r="A5" i="16"/>
  <c r="D19" i="12"/>
  <c r="D56" i="12"/>
  <c r="D7" i="19"/>
  <c r="D17" i="15"/>
  <c r="D83" i="19"/>
  <c r="D5" i="19"/>
  <c r="D33" i="12"/>
  <c r="D28" i="19"/>
  <c r="D21" i="19"/>
  <c r="D5" i="10"/>
  <c r="D29" i="19"/>
  <c r="D62" i="19"/>
  <c r="D44" i="12"/>
  <c r="D28" i="16"/>
  <c r="A5" i="1" l="1"/>
  <c r="A51" i="4"/>
  <c r="A32" i="4"/>
  <c r="A31" i="4"/>
  <c r="A16" i="4"/>
  <c r="A19" i="4"/>
  <c r="A28" i="4"/>
  <c r="A53" i="4"/>
  <c r="A42" i="4"/>
  <c r="A18" i="4"/>
  <c r="A49" i="4"/>
  <c r="E18" i="1"/>
  <c r="A47" i="4"/>
  <c r="A23" i="4"/>
  <c r="A39" i="4"/>
  <c r="A60" i="4"/>
  <c r="A15" i="4"/>
  <c r="A43" i="4"/>
  <c r="A24" i="4"/>
  <c r="A38" i="4"/>
  <c r="A17" i="4"/>
  <c r="A55" i="4"/>
  <c r="A45" i="4"/>
  <c r="A57" i="4"/>
  <c r="A33" i="4"/>
  <c r="A56" i="4"/>
  <c r="A34" i="4"/>
  <c r="A27" i="4"/>
  <c r="A30" i="4"/>
  <c r="A20" i="4"/>
  <c r="A41" i="4"/>
  <c r="A48" i="4"/>
  <c r="A29" i="4"/>
  <c r="A22" i="4"/>
  <c r="A40" i="4"/>
  <c r="A21" i="4"/>
  <c r="A58" i="4"/>
  <c r="A50" i="4"/>
  <c r="A62" i="4"/>
  <c r="A54" i="4"/>
  <c r="A37" i="4"/>
  <c r="A46" i="4"/>
  <c r="A36" i="4"/>
  <c r="A25" i="4"/>
  <c r="A26" i="4"/>
  <c r="A59" i="4"/>
  <c r="A35" i="4"/>
  <c r="A61" i="4"/>
  <c r="A44" i="4"/>
  <c r="G21" i="15" l="1"/>
  <c r="G26" i="13"/>
  <c r="G27" i="26" l="1"/>
  <c r="G20" i="10"/>
  <c r="G27" i="1"/>
  <c r="C8" i="26"/>
  <c r="C5" i="26"/>
  <c r="C6" i="10"/>
  <c r="C5" i="10"/>
  <c r="H7" i="10"/>
  <c r="A5" i="10"/>
  <c r="C22" i="1"/>
  <c r="C19" i="1"/>
  <c r="C5" i="1"/>
  <c r="C8" i="1"/>
  <c r="E32" i="1"/>
  <c r="D20" i="10"/>
  <c r="D18" i="26"/>
  <c r="L3" i="9" l="1"/>
  <c r="L3" i="6"/>
  <c r="L3" i="3"/>
  <c r="N2" i="19"/>
  <c r="N2" i="16"/>
  <c r="N2" i="15"/>
  <c r="N2" i="13"/>
  <c r="N2" i="12"/>
  <c r="N2" i="26"/>
  <c r="N2" i="10"/>
  <c r="H9" i="1" l="1"/>
  <c r="G2" i="1" l="1"/>
  <c r="N2" i="1"/>
  <c r="M2" i="1"/>
  <c r="B13" i="2"/>
  <c r="E6" i="7"/>
  <c r="F5" i="2"/>
  <c r="B23" i="7"/>
  <c r="B13" i="7"/>
  <c r="E5" i="7" l="1"/>
  <c r="B5" i="7"/>
  <c r="B13" i="8" l="1"/>
  <c r="I21" i="5" l="1"/>
  <c r="I28" i="5" l="1"/>
  <c r="I26" i="5"/>
  <c r="I23" i="5"/>
  <c r="I24" i="5"/>
  <c r="E4" i="4"/>
  <c r="K5" i="2" l="1"/>
  <c r="I5" i="2"/>
  <c r="D5" i="2"/>
  <c r="B5" i="2"/>
  <c r="I4" i="2"/>
  <c r="D4" i="2"/>
  <c r="O3" i="3"/>
  <c r="M3" i="3"/>
  <c r="F3" i="3"/>
  <c r="M2" i="3"/>
  <c r="F2" i="3"/>
  <c r="P3" i="6"/>
  <c r="M3" i="6"/>
  <c r="I3" i="6"/>
  <c r="F3" i="6"/>
  <c r="M2" i="6"/>
  <c r="I2" i="6"/>
  <c r="P3" i="9"/>
  <c r="M3" i="9"/>
  <c r="I3" i="9"/>
  <c r="F3" i="9"/>
  <c r="M2" i="9"/>
  <c r="I2" i="9"/>
  <c r="U2" i="19"/>
  <c r="P2" i="19"/>
  <c r="M2" i="19"/>
  <c r="L2" i="19"/>
  <c r="I2" i="19"/>
  <c r="P1" i="19"/>
  <c r="I1" i="19"/>
  <c r="U2" i="16"/>
  <c r="P2" i="16"/>
  <c r="M2" i="16"/>
  <c r="L2" i="16"/>
  <c r="I2" i="16"/>
  <c r="P1" i="16"/>
  <c r="I1" i="16"/>
  <c r="U2" i="15"/>
  <c r="P2" i="15"/>
  <c r="M2" i="15"/>
  <c r="L2" i="15"/>
  <c r="I2" i="15"/>
  <c r="P1" i="15"/>
  <c r="I1" i="15"/>
  <c r="U2" i="13"/>
  <c r="P2" i="13"/>
  <c r="M2" i="13"/>
  <c r="L2" i="13"/>
  <c r="I2" i="13"/>
  <c r="P1" i="13"/>
  <c r="I1" i="13"/>
  <c r="U2" i="12"/>
  <c r="P2" i="12"/>
  <c r="M2" i="12"/>
  <c r="L2" i="12"/>
  <c r="I2" i="12"/>
  <c r="P1" i="12"/>
  <c r="I1" i="12"/>
  <c r="U2" i="26"/>
  <c r="P2" i="26"/>
  <c r="M2" i="26"/>
  <c r="L2" i="26"/>
  <c r="I2" i="26"/>
  <c r="G2" i="26"/>
  <c r="P1" i="26"/>
  <c r="I1" i="26"/>
  <c r="U2" i="10"/>
  <c r="P2" i="10"/>
  <c r="M2" i="10"/>
  <c r="L2" i="10"/>
  <c r="I2" i="10"/>
  <c r="P1" i="10"/>
  <c r="I1" i="10"/>
  <c r="H5" i="7"/>
  <c r="G5" i="7"/>
  <c r="D5" i="7"/>
  <c r="G4" i="7"/>
  <c r="D4" i="7"/>
  <c r="U2" i="1"/>
  <c r="P2" i="1"/>
  <c r="L2" i="1"/>
  <c r="I2" i="1"/>
  <c r="P1" i="1"/>
  <c r="I1" i="1"/>
  <c r="BK3" i="21"/>
  <c r="AV3" i="21"/>
  <c r="AJ3" i="21"/>
  <c r="AA3" i="21"/>
  <c r="E3" i="21"/>
  <c r="A3" i="21"/>
  <c r="AV2" i="21"/>
  <c r="E2" i="21"/>
  <c r="H51" i="1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G6" i="6"/>
  <c r="G7" i="6"/>
  <c r="I7" i="6"/>
  <c r="G8" i="6"/>
  <c r="I8" i="6"/>
  <c r="G9" i="6"/>
  <c r="I9" i="6"/>
  <c r="G10" i="6"/>
  <c r="I10" i="6"/>
  <c r="G11" i="6"/>
  <c r="I11" i="6"/>
  <c r="G12" i="6"/>
  <c r="I12" i="6"/>
  <c r="G13" i="6"/>
  <c r="I13" i="6"/>
  <c r="G14" i="6"/>
  <c r="I14" i="6"/>
  <c r="G15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H6" i="7"/>
  <c r="H22" i="4"/>
  <c r="E11" i="7" l="1"/>
  <c r="H11" i="7" s="1"/>
  <c r="E16" i="7" s="1"/>
  <c r="H16" i="7" l="1"/>
  <c r="E21" i="7" l="1"/>
  <c r="H2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鳥取県</author>
    <author>cad課</author>
    <author>Usa</author>
    <author>齋藤　雅文</author>
  </authors>
  <commentList>
    <comment ref="I4" authorId="0" shapeId="0" xr:uid="{AC9DBFCD-F9F8-4FB7-9A75-355132E7920E}">
      <text>
        <r>
          <rPr>
            <sz val="9"/>
            <color indexed="81"/>
            <rFont val="MS P ゴシック"/>
            <family val="3"/>
            <charset val="128"/>
          </rPr>
          <t>半角ｶﾀｶﾅ</t>
        </r>
      </text>
    </comment>
    <comment ref="F5" authorId="1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橋りょう番号を</t>
        </r>
        <r>
          <rPr>
            <b/>
            <sz val="9"/>
            <color indexed="10"/>
            <rFont val="ＭＳ Ｐゴシック"/>
            <family val="3"/>
            <charset val="128"/>
          </rPr>
          <t>直接入力</t>
        </r>
        <r>
          <rPr>
            <sz val="9"/>
            <color indexed="81"/>
            <rFont val="ＭＳ Ｐゴシック"/>
            <family val="3"/>
            <charset val="128"/>
          </rPr>
          <t xml:space="preserve">
または、</t>
        </r>
        <r>
          <rPr>
            <b/>
            <sz val="9"/>
            <color indexed="10"/>
            <rFont val="ＭＳ Ｐゴシック"/>
            <family val="3"/>
            <charset val="128"/>
          </rPr>
          <t>ダブルクリック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" authorId="2" shapeId="0" xr:uid="{00000000-0006-0000-0100-000002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積雪寒冷地</t>
        </r>
        <r>
          <rPr>
            <sz val="10"/>
            <color indexed="81"/>
            <rFont val="ＭＳ 明朝"/>
            <family val="1"/>
            <charset val="128"/>
          </rPr>
          <t xml:space="preserve">
該当する場合は 1を
しない場合は   0を
入力する。
</t>
        </r>
      </text>
    </comment>
    <comment ref="H7" authorId="2" shapeId="0" xr:uid="{00000000-0006-0000-0100-000003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交差区分</t>
        </r>
        <r>
          <rPr>
            <sz val="10"/>
            <color indexed="81"/>
            <rFont val="ＭＳ 明朝"/>
            <family val="1"/>
            <charset val="128"/>
          </rPr>
          <t xml:space="preserve">
ＪＲ･直轄国道は  </t>
        </r>
        <r>
          <rPr>
            <sz val="10"/>
            <color indexed="12"/>
            <rFont val="ＭＳ 明朝"/>
            <family val="1"/>
            <charset val="128"/>
          </rPr>
          <t>1</t>
        </r>
        <r>
          <rPr>
            <sz val="10"/>
            <color indexed="81"/>
            <rFont val="ＭＳ 明朝"/>
            <family val="1"/>
            <charset val="128"/>
          </rPr>
          <t xml:space="preserve">を
その他道路は     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 xml:space="preserve">を
その他(河川等)は </t>
        </r>
        <r>
          <rPr>
            <sz val="10"/>
            <color indexed="12"/>
            <rFont val="ＭＳ 明朝"/>
            <family val="1"/>
            <charset val="128"/>
          </rPr>
          <t>3</t>
        </r>
        <r>
          <rPr>
            <sz val="10"/>
            <color indexed="81"/>
            <rFont val="ＭＳ 明朝"/>
            <family val="1"/>
            <charset val="128"/>
          </rPr>
          <t xml:space="preserve">を
入力する。
</t>
        </r>
      </text>
    </comment>
    <comment ref="I7" authorId="2" shapeId="0" xr:uid="{00000000-0006-0000-0100-000004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交差区分の名称</t>
        </r>
        <r>
          <rPr>
            <sz val="10"/>
            <color indexed="81"/>
            <rFont val="ＭＳ 明朝"/>
            <family val="1"/>
            <charset val="128"/>
          </rPr>
          <t xml:space="preserve">
具体的</t>
        </r>
        <r>
          <rPr>
            <sz val="10"/>
            <color indexed="10"/>
            <rFont val="ＭＳ 明朝"/>
            <family val="1"/>
            <charset val="128"/>
          </rPr>
          <t>名称</t>
        </r>
        <r>
          <rPr>
            <sz val="10"/>
            <color indexed="81"/>
            <rFont val="ＭＳ 明朝"/>
            <family val="1"/>
            <charset val="128"/>
          </rPr>
          <t xml:space="preserve">を入力する。
</t>
        </r>
      </text>
    </comment>
    <comment ref="T7" authorId="2" shapeId="0" xr:uid="{00000000-0006-0000-0100-000005000000}">
      <text>
        <r>
          <rPr>
            <sz val="10"/>
            <color indexed="10"/>
            <rFont val="ＭＳ ゴシック"/>
            <family val="3"/>
            <charset val="128"/>
          </rPr>
          <t>注</t>
        </r>
        <r>
          <rPr>
            <sz val="10"/>
            <color indexed="81"/>
            <rFont val="ＭＳ ゴシック"/>
            <family val="3"/>
            <charset val="128"/>
          </rPr>
          <t>　複数の桁種で構成され、区分子のみ異なる橋りょう番号の調書の</t>
        </r>
        <r>
          <rPr>
            <sz val="10"/>
            <color indexed="10"/>
            <rFont val="ＭＳ ゴシック"/>
            <family val="3"/>
            <charset val="128"/>
          </rPr>
          <t>合計数</t>
        </r>
        <r>
          <rPr>
            <sz val="10"/>
            <color indexed="81"/>
            <rFont val="ＭＳ ゴシック"/>
            <family val="3"/>
            <charset val="128"/>
          </rPr>
          <t xml:space="preserve">を入力する。
</t>
        </r>
      </text>
    </comment>
    <comment ref="C8" authorId="2" shapeId="0" xr:uid="{00000000-0006-0000-0100-000006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凍結防止材散布</t>
        </r>
        <r>
          <rPr>
            <sz val="10"/>
            <color indexed="81"/>
            <rFont val="ＭＳ 明朝"/>
            <family val="1"/>
            <charset val="128"/>
          </rPr>
          <t xml:space="preserve">
該当する場合は 1を
しない場合は   0を
入力する。
</t>
        </r>
      </text>
    </comment>
    <comment ref="T8" authorId="2" shapeId="0" xr:uid="{00000000-0006-0000-0100-000007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床版支間</t>
        </r>
        <r>
          <rPr>
            <sz val="10"/>
            <color indexed="81"/>
            <rFont val="ＭＳ 明朝"/>
            <family val="1"/>
            <charset val="128"/>
          </rPr>
          <t xml:space="preserve">
床版支間長を</t>
        </r>
        <r>
          <rPr>
            <sz val="10"/>
            <color indexed="10"/>
            <rFont val="ＭＳ 明朝"/>
            <family val="1"/>
            <charset val="128"/>
          </rPr>
          <t>数値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A9" authorId="2" shapeId="0" xr:uid="{00000000-0006-0000-0100-000008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ゴシック"/>
            <family val="3"/>
            <charset val="128"/>
          </rPr>
          <t>支承材</t>
        </r>
        <r>
          <rPr>
            <sz val="10"/>
            <color indexed="10"/>
            <rFont val="ＭＳ 明朝"/>
            <family val="1"/>
            <charset val="128"/>
          </rPr>
          <t>区分</t>
        </r>
        <r>
          <rPr>
            <sz val="10"/>
            <color indexed="81"/>
            <rFont val="ＭＳ 明朝"/>
            <family val="1"/>
            <charset val="128"/>
          </rPr>
          <t xml:space="preserve">
不明なら -1を
鋼製なら  1を
ゴム製なら 2を
ベタなら 3を
入力する。
</t>
        </r>
      </text>
    </comment>
    <comment ref="Y9" authorId="2" shapeId="0" xr:uid="{00000000-0006-0000-0100-000009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海岸からの距離</t>
        </r>
        <r>
          <rPr>
            <sz val="10"/>
            <color indexed="81"/>
            <rFont val="ＭＳ 明朝"/>
            <family val="1"/>
            <charset val="128"/>
          </rPr>
          <t xml:space="preserve">
海岸からの距離を
</t>
        </r>
        <r>
          <rPr>
            <sz val="10"/>
            <color indexed="10"/>
            <rFont val="ＭＳ 明朝"/>
            <family val="1"/>
            <charset val="128"/>
          </rPr>
          <t>数値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(有効数字 2桁程度)
</t>
        </r>
      </text>
    </comment>
    <comment ref="A10" authorId="2" shapeId="0" xr:uid="{00000000-0006-0000-0100-00000A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伸縮装置区分</t>
        </r>
        <r>
          <rPr>
            <sz val="10"/>
            <color indexed="81"/>
            <rFont val="ＭＳ 明朝"/>
            <family val="1"/>
            <charset val="128"/>
          </rPr>
          <t xml:space="preserve">
不明なら -1を
鋼製なら  1を
ゴム製なら 2を
埋設型なら 3を
入力する。
</t>
        </r>
      </text>
    </comment>
    <comment ref="C10" authorId="2" shapeId="0" xr:uid="{00000000-0006-0000-0100-00000B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鋼橋塗装系</t>
        </r>
        <r>
          <rPr>
            <sz val="10"/>
            <color indexed="81"/>
            <rFont val="ＭＳ 明朝"/>
            <family val="1"/>
            <charset val="128"/>
          </rPr>
          <t xml:space="preserve">
鋼橋でないとき </t>
        </r>
        <r>
          <rPr>
            <sz val="10"/>
            <color indexed="12"/>
            <rFont val="ＭＳ 明朝"/>
            <family val="1"/>
            <charset val="128"/>
          </rPr>
          <t>0</t>
        </r>
        <r>
          <rPr>
            <sz val="10"/>
            <color indexed="81"/>
            <rFont val="ＭＳ 明朝"/>
            <family val="1"/>
            <charset val="128"/>
          </rPr>
          <t xml:space="preserve">を
A-1,B-1 のとき </t>
        </r>
        <r>
          <rPr>
            <sz val="10"/>
            <color indexed="12"/>
            <rFont val="ＭＳ 明朝"/>
            <family val="1"/>
            <charset val="128"/>
          </rPr>
          <t>1</t>
        </r>
        <r>
          <rPr>
            <sz val="10"/>
            <color indexed="81"/>
            <rFont val="ＭＳ 明朝"/>
            <family val="1"/>
            <charset val="128"/>
          </rPr>
          <t>を</t>
        </r>
        <r>
          <rPr>
            <sz val="10"/>
            <color indexed="10"/>
            <rFont val="ＭＳ 明朝"/>
            <family val="1"/>
            <charset val="128"/>
          </rPr>
          <t>(Rc-</t>
        </r>
        <r>
          <rPr>
            <sz val="10"/>
            <color indexed="10"/>
            <rFont val="Century"/>
            <family val="1"/>
          </rPr>
          <t>I</t>
        </r>
        <r>
          <rPr>
            <sz val="10"/>
            <color indexed="10"/>
            <rFont val="ＭＳ 明朝"/>
            <family val="1"/>
            <charset val="128"/>
          </rPr>
          <t>)</t>
        </r>
        <r>
          <rPr>
            <sz val="10"/>
            <color indexed="81"/>
            <rFont val="ＭＳ 明朝"/>
            <family val="1"/>
            <charset val="128"/>
          </rPr>
          <t xml:space="preserve">
C-1  のとき 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 xml:space="preserve">を   </t>
        </r>
        <r>
          <rPr>
            <sz val="10"/>
            <color indexed="10"/>
            <rFont val="ＭＳ 明朝"/>
            <family val="1"/>
            <charset val="128"/>
          </rPr>
          <t>(Rc-</t>
        </r>
        <r>
          <rPr>
            <sz val="10"/>
            <color indexed="10"/>
            <rFont val="Century"/>
            <family val="1"/>
          </rPr>
          <t>I</t>
        </r>
        <r>
          <rPr>
            <sz val="10"/>
            <color indexed="10"/>
            <rFont val="ＭＳ 明朝"/>
            <family val="1"/>
            <charset val="128"/>
          </rPr>
          <t>)</t>
        </r>
        <r>
          <rPr>
            <sz val="10"/>
            <color indexed="81"/>
            <rFont val="ＭＳ 明朝"/>
            <family val="1"/>
            <charset val="128"/>
          </rPr>
          <t xml:space="preserve">
○-3 のとき </t>
        </r>
        <r>
          <rPr>
            <sz val="10"/>
            <color indexed="12"/>
            <rFont val="ＭＳ 明朝"/>
            <family val="1"/>
            <charset val="128"/>
          </rPr>
          <t>3</t>
        </r>
        <r>
          <rPr>
            <sz val="10"/>
            <color indexed="81"/>
            <rFont val="ＭＳ 明朝"/>
            <family val="1"/>
            <charset val="128"/>
          </rPr>
          <t>を　</t>
        </r>
        <r>
          <rPr>
            <sz val="10"/>
            <color indexed="10"/>
            <rFont val="ＭＳ 明朝"/>
            <family val="1"/>
            <charset val="128"/>
          </rPr>
          <t>(Rc-Ⅲ)</t>
        </r>
        <r>
          <rPr>
            <sz val="10"/>
            <color indexed="81"/>
            <rFont val="ＭＳ 明朝"/>
            <family val="1"/>
            <charset val="128"/>
          </rPr>
          <t xml:space="preserve">
耐候性のとき </t>
        </r>
        <r>
          <rPr>
            <sz val="10"/>
            <color indexed="12"/>
            <rFont val="ＭＳ 明朝"/>
            <family val="1"/>
            <charset val="128"/>
          </rPr>
          <t>5</t>
        </r>
        <r>
          <rPr>
            <sz val="10"/>
            <color indexed="81"/>
            <rFont val="ＭＳ 明朝"/>
            <family val="1"/>
            <charset val="128"/>
          </rPr>
          <t>を
亜鉛ﾒｯｷのとき</t>
        </r>
        <r>
          <rPr>
            <sz val="10"/>
            <color indexed="12"/>
            <rFont val="ＭＳ 明朝"/>
            <family val="1"/>
            <charset val="128"/>
          </rPr>
          <t xml:space="preserve"> 6</t>
        </r>
        <r>
          <rPr>
            <sz val="10"/>
            <color indexed="81"/>
            <rFont val="ＭＳ 明朝"/>
            <family val="1"/>
            <charset val="128"/>
          </rPr>
          <t>を
入力する。</t>
        </r>
      </text>
    </comment>
    <comment ref="A11" authorId="2" shapeId="0" xr:uid="{00000000-0006-0000-0100-00000C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高欄・ガードレール種別</t>
        </r>
        <r>
          <rPr>
            <sz val="10"/>
            <color indexed="81"/>
            <rFont val="ＭＳ 明朝"/>
            <family val="1"/>
            <charset val="128"/>
          </rPr>
          <t xml:space="preserve">
鋼製なら 1を
コンクリート(壁式)なら 2を
ガードレールなら 3を
入力する。
</t>
        </r>
      </text>
    </comment>
    <comment ref="C11" authorId="2" shapeId="0" xr:uid="{00000000-0006-0000-0100-00000D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橋面防水処理</t>
        </r>
        <r>
          <rPr>
            <sz val="10"/>
            <color indexed="81"/>
            <rFont val="ＭＳ 明朝"/>
            <family val="1"/>
            <charset val="128"/>
          </rPr>
          <t xml:space="preserve">
該当する場合は 1を
しない場合は   0を
入力する。
</t>
        </r>
      </text>
    </comment>
    <comment ref="H11" authorId="2" shapeId="0" xr:uid="{00000000-0006-0000-0100-00000E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緊急輸送道路</t>
        </r>
        <r>
          <rPr>
            <sz val="10"/>
            <color indexed="81"/>
            <rFont val="ＭＳ 明朝"/>
            <family val="1"/>
            <charset val="128"/>
          </rPr>
          <t xml:space="preserve">
1 ･･･ 1次
2 ･･･ 2次
3 ･･･ 3次
- ･･･ 指定無し
を入力する。
</t>
        </r>
      </text>
    </comment>
    <comment ref="M13" authorId="3" shapeId="0" xr:uid="{96E38D61-7D91-4B74-83FF-1D92BBBFA1AD}">
      <text>
        <r>
          <rPr>
            <sz val="9"/>
            <color indexed="81"/>
            <rFont val="MS P ゴシック"/>
            <family val="3"/>
            <charset val="128"/>
          </rPr>
          <t>要素毎に最も高い
損傷度を記載</t>
        </r>
      </text>
    </comment>
    <comment ref="N13" authorId="3" shapeId="0" xr:uid="{3B2F59CE-29C8-470B-9955-97869F75A67C}">
      <text>
        <r>
          <rPr>
            <b/>
            <sz val="9"/>
            <color indexed="81"/>
            <rFont val="MS P ゴシック"/>
            <family val="3"/>
            <charset val="128"/>
          </rPr>
          <t>要素毎に最も
損傷度の高い
損傷内容をを記載</t>
        </r>
      </text>
    </comment>
    <comment ref="Z65" authorId="3" shapeId="0" xr:uid="{BBA97248-8E08-4CEC-981F-C718F728B8A5}">
      <text>
        <r>
          <rPr>
            <b/>
            <sz val="9"/>
            <color indexed="81"/>
            <rFont val="MS P ゴシック"/>
            <family val="3"/>
            <charset val="128"/>
          </rPr>
          <t>主たる変状要因（最終的な健全性
の診断区分に影響を与えるもの）
を記入</t>
        </r>
      </text>
    </comment>
    <comment ref="AC65" authorId="3" shapeId="0" xr:uid="{72A2AAA4-96A5-4313-8702-5697DAD7907D}">
      <text>
        <r>
          <rPr>
            <b/>
            <sz val="9"/>
            <color indexed="81"/>
            <rFont val="MS P ゴシック"/>
            <family val="3"/>
            <charset val="128"/>
          </rPr>
          <t>構造区分ごとに
複数ある場合は
複数選択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8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8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5" authorId="1" shapeId="0" xr:uid="{00000000-0006-0000-08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1" shapeId="0" xr:uid="{00000000-0006-0000-0800-000004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1" shapeId="0" xr:uid="{00000000-0006-0000-0800-000005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5" authorId="1" shapeId="0" xr:uid="{00000000-0006-0000-0800-000007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6" authorId="2" shapeId="0" xr:uid="{33351A7D-1849-4281-B690-8C83113967DF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H11" authorId="2" shapeId="0" xr:uid="{BED9AAE6-F049-4E34-B715-F9E7690E5FA7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12" authorId="2" shapeId="0" xr:uid="{9845BA96-5C28-4CA2-9C0E-42D66E7E406E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D13" authorId="0" shapeId="0" xr:uid="{00000000-0006-0000-08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A20" authorId="1" shapeId="0" xr:uid="{00000000-0006-0000-0800-000009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D20" authorId="3" shapeId="0" xr:uid="{00000000-0006-0000-0800-00000A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9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9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1" shapeId="0" xr:uid="{00000000-0006-0000-09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1" shapeId="0" xr:uid="{00000000-0006-0000-0900-000004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1" shapeId="0" xr:uid="{00000000-0006-0000-0900-000005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1" shapeId="0" xr:uid="{00000000-0006-0000-0900-000006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H5" authorId="2" shapeId="0" xr:uid="{BDC4A901-6AD6-40C9-8FE5-5388EEE3B699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T5" authorId="1" shapeId="0" xr:uid="{00000000-0006-0000-0900-000008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11" authorId="2" shapeId="0" xr:uid="{4149C96C-9B97-481A-9A36-EF695E4252F8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E12" authorId="0" shapeId="0" xr:uid="{00000000-0006-0000-09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H12" authorId="2" shapeId="0" xr:uid="{DEEC4AD4-8618-4753-A90A-CBD657DA8DB1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18" authorId="1" shapeId="0" xr:uid="{00000000-0006-0000-0900-00000A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D18" authorId="3" shapeId="0" xr:uid="{00000000-0006-0000-0900-00000B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  <comment ref="A19" authorId="1" shapeId="0" xr:uid="{00000000-0006-0000-0900-00000C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9" authorId="1" shapeId="0" xr:uid="{00000000-0006-0000-0900-00000D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9" authorId="1" shapeId="0" xr:uid="{00000000-0006-0000-09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9" authorId="1" shapeId="0" xr:uid="{00000000-0006-0000-0900-00000F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19" authorId="1" shapeId="0" xr:uid="{00000000-0006-0000-0900-000010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H19" authorId="2" shapeId="0" xr:uid="{E537291A-8534-452E-A994-66DAF50C4CA2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T19" authorId="1" shapeId="0" xr:uid="{00000000-0006-0000-0900-000012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5" authorId="2" shapeId="0" xr:uid="{F47FA09A-6EFC-4B37-A808-73101433FE68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26" authorId="2" shapeId="0" xr:uid="{F476B7A5-8D52-4E7B-8052-DF0C99410CE3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32" authorId="1" shapeId="0" xr:uid="{00000000-0006-0000-0900-000013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D32" authorId="3" shapeId="0" xr:uid="{00000000-0006-0000-0900-000014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A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A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1" shapeId="0" xr:uid="{00000000-0006-0000-0A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1" shapeId="0" xr:uid="{00000000-0006-0000-0A00-000004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1" shapeId="0" xr:uid="{00000000-0006-0000-0A00-000005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1" shapeId="0" xr:uid="{00000000-0006-0000-0A00-000006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H5" authorId="2" shapeId="0" xr:uid="{FE6E4193-6C58-4C50-B322-309E3873ADA2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T5" authorId="1" shapeId="0" xr:uid="{00000000-0006-0000-0A00-000008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11" authorId="2" shapeId="0" xr:uid="{92421300-F9FD-42B1-AF8A-EA1610B10520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E12" authorId="0" shapeId="0" xr:uid="{00000000-0006-0000-0A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H12" authorId="2" shapeId="0" xr:uid="{C0FDB7A6-7FB2-4E9D-8250-85B1800E404F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18" authorId="1" shapeId="0" xr:uid="{00000000-0006-0000-0A00-00000A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D18" authorId="3" shapeId="0" xr:uid="{00000000-0006-0000-0A00-00000B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  <comment ref="A19" authorId="1" shapeId="0" xr:uid="{00000000-0006-0000-0A00-00000C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9" authorId="1" shapeId="0" xr:uid="{00000000-0006-0000-0A00-00000D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9" authorId="1" shapeId="0" xr:uid="{00000000-0006-0000-0A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9" authorId="1" shapeId="0" xr:uid="{00000000-0006-0000-0A00-00000F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19" authorId="1" shapeId="0" xr:uid="{00000000-0006-0000-0A00-000010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H19" authorId="2" shapeId="0" xr:uid="{01BA251D-621C-45BE-B2FB-7BEEE1E64F57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T19" authorId="1" shapeId="0" xr:uid="{00000000-0006-0000-0A00-000012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5" authorId="2" shapeId="0" xr:uid="{010D5D03-C3B7-418F-94F7-3945E268ABA3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26" authorId="2" shapeId="0" xr:uid="{8E0601D4-38BF-4AA5-8D9C-3BF7FEDAE10C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32" authorId="1" shapeId="0" xr:uid="{00000000-0006-0000-0A00-000013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D32" authorId="3" shapeId="0" xr:uid="{00000000-0006-0000-0A00-000014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</authors>
  <commentList>
    <comment ref="A5" authorId="0" shapeId="0" xr:uid="{00000000-0006-0000-0B00-000001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鉄筋の有無を数字で入力する。
"不明"の表示は -1
"無筋"の表示は  1
"有筋"の表示は  2
</t>
        </r>
      </text>
    </comment>
    <comment ref="B5" authorId="0" shapeId="0" xr:uid="{00000000-0006-0000-0B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0B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0B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0" shapeId="0" xr:uid="{00000000-0006-0000-0B00-000005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5" authorId="0" shapeId="0" xr:uid="{00000000-0006-0000-0B00-000006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11" authorId="0" shapeId="0" xr:uid="{00000000-0006-0000-0B00-000007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　鉄筋の有無を選択または左端のセルに
ｺｰﾄﾞを入力する。
"不明"の表示は -1
"無筋"の表示は  1
"有筋"の表示は  2
</t>
        </r>
      </text>
    </comment>
    <comment ref="A18" authorId="0" shapeId="0" xr:uid="{00000000-0006-0000-0B00-000008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A19" authorId="0" shapeId="0" xr:uid="{00000000-0006-0000-0B00-000009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鉄筋の有無を数字で入力する。
"不明"の表示は -1
"無筋"の表示は  1
"有筋"の表示は  2
</t>
        </r>
      </text>
    </comment>
    <comment ref="B19" authorId="0" shapeId="0" xr:uid="{00000000-0006-0000-0B00-00000A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T19" authorId="0" shapeId="0" xr:uid="{00000000-0006-0000-0B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5" authorId="0" shapeId="0" xr:uid="{00000000-0006-0000-0B00-00000C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　鉄筋の有無を選択または左端のセルに
ｺｰﾄﾞを入力する。
"不明"の表示は -1
"無筋"の表示は  1
"有筋"の表示は  2
</t>
        </r>
      </text>
    </comment>
    <comment ref="A32" authorId="0" shapeId="0" xr:uid="{00000000-0006-0000-0B00-00000D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T33" authorId="0" shapeId="0" xr:uid="{00000000-0006-0000-0B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45" authorId="0" shapeId="0" xr:uid="{00000000-0006-0000-0B00-00000F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齋藤　雅文</author>
  </authors>
  <commentList>
    <comment ref="A5" authorId="0" shapeId="0" xr:uid="{00000000-0006-0000-0C00-000001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0" shapeId="0" xr:uid="{00000000-0006-0000-0C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0C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0C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0" shapeId="0" xr:uid="{00000000-0006-0000-0C00-000005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5" authorId="0" shapeId="0" xr:uid="{00000000-0006-0000-0C00-000006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8" authorId="1" shapeId="0" xr:uid="{71A7CAA1-EC68-48C9-935F-DC8516C2013C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19" authorId="0" shapeId="0" xr:uid="{00000000-0006-0000-0C00-000007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9" authorId="0" shapeId="0" xr:uid="{00000000-0006-0000-0C00-000008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9" authorId="0" shapeId="0" xr:uid="{00000000-0006-0000-0C00-000009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9" authorId="0" shapeId="0" xr:uid="{00000000-0006-0000-0C00-00000A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19" authorId="0" shapeId="0" xr:uid="{00000000-0006-0000-0C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2" authorId="1" shapeId="0" xr:uid="{99D905C5-DE2A-4972-B215-922412EACF23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齋藤　雅文</author>
  </authors>
  <commentList>
    <comment ref="A5" authorId="0" shapeId="0" xr:uid="{00000000-0006-0000-0D00-000001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0" shapeId="0" xr:uid="{00000000-0006-0000-0D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0D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0D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0" shapeId="0" xr:uid="{00000000-0006-0000-0D00-000005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5" authorId="0" shapeId="0" xr:uid="{00000000-0006-0000-0D00-000006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8" authorId="1" shapeId="0" xr:uid="{50AC3DAF-4A45-423F-B1EB-C2659E9B26C8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19" authorId="0" shapeId="0" xr:uid="{00000000-0006-0000-0D00-000007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9" authorId="0" shapeId="0" xr:uid="{00000000-0006-0000-0D00-000008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9" authorId="0" shapeId="0" xr:uid="{00000000-0006-0000-0D00-000009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9" authorId="0" shapeId="0" xr:uid="{00000000-0006-0000-0D00-00000A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19" authorId="0" shapeId="0" xr:uid="{00000000-0006-0000-0D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2" authorId="1" shapeId="0" xr:uid="{48D5A953-D76A-4367-919E-8CFC08C7E421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齋藤　雅文</author>
  </authors>
  <commentList>
    <comment ref="A5" authorId="0" shapeId="0" xr:uid="{00000000-0006-0000-0E00-000001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0" shapeId="0" xr:uid="{00000000-0006-0000-0E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0E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0E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5" authorId="0" shapeId="0" xr:uid="{00000000-0006-0000-0E00-000005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7" authorId="1" shapeId="0" xr:uid="{A32D0A05-A9F2-479F-A20E-9CE56027A4A9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17" authorId="0" shapeId="0" xr:uid="{00000000-0006-0000-0E00-000006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A18" authorId="0" shapeId="0" xr:uid="{00000000-0006-0000-0E00-000007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8" authorId="0" shapeId="0" xr:uid="{00000000-0006-0000-0E00-000008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8" authorId="0" shapeId="0" xr:uid="{00000000-0006-0000-0E00-000009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8" authorId="0" shapeId="0" xr:uid="{00000000-0006-0000-0E00-00000A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18" authorId="0" shapeId="0" xr:uid="{00000000-0006-0000-0E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0" authorId="1" shapeId="0" xr:uid="{F0C99E76-F239-4515-AD2F-5484C7528D71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30" authorId="0" shapeId="0" xr:uid="{00000000-0006-0000-0E00-00000C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齋藤　雅文</author>
  </authors>
  <commentList>
    <comment ref="A5" authorId="0" shapeId="0" xr:uid="{00000000-0006-0000-0F00-000001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0" shapeId="0" xr:uid="{00000000-0006-0000-0F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0F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0F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5" authorId="0" shapeId="0" xr:uid="{00000000-0006-0000-0F00-000005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7" authorId="1" shapeId="0" xr:uid="{0ED887D1-1025-4CE8-8CD2-BDCE9DB55EED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17" authorId="0" shapeId="0" xr:uid="{00000000-0006-0000-0F00-000006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A18" authorId="0" shapeId="0" xr:uid="{00000000-0006-0000-0F00-000007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8" authorId="0" shapeId="0" xr:uid="{00000000-0006-0000-0F00-000008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8" authorId="0" shapeId="0" xr:uid="{00000000-0006-0000-0F00-000009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8" authorId="0" shapeId="0" xr:uid="{00000000-0006-0000-0F00-00000A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18" authorId="0" shapeId="0" xr:uid="{00000000-0006-0000-0F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0" authorId="1" shapeId="0" xr:uid="{0634604D-BC0A-4674-8E3F-3433D0D7EA99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30" authorId="0" shapeId="0" xr:uid="{00000000-0006-0000-0F00-00000C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DE346</author>
  </authors>
  <commentList>
    <comment ref="A5" authorId="0" shapeId="0" xr:uid="{00000000-0006-0000-1000-000001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支承の材質を数字で入力する。
"不明"の場合は -1
"鋼製"の場合は  1
"ゴム"の場合は  2
"ベタ"の場合は  3
</t>
        </r>
      </text>
    </comment>
    <comment ref="B5" authorId="0" shapeId="0" xr:uid="{00000000-0006-0000-10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10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10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5" authorId="0" shapeId="0" xr:uid="{00000000-0006-0000-1000-000005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14" authorId="1" shapeId="0" xr:uid="{00000000-0006-0000-1000-000006000000}">
      <text>
        <r>
          <rPr>
            <sz val="10"/>
            <color indexed="81"/>
            <rFont val="ＭＳ Ｐゴシック"/>
            <family val="3"/>
            <charset val="128"/>
          </rPr>
          <t>　入力方法
支承の材質を数字で入力する。
"不明"の場合は -1
"鋼製"の場合は  1
"ゴム"の場合は  2
"ベタ"の場合は  3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A17" authorId="0" shapeId="0" xr:uid="{00000000-0006-0000-1000-000007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T18" authorId="0" shapeId="0" xr:uid="{00000000-0006-0000-1000-000008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28" authorId="0" shapeId="0" xr:uid="{00000000-0006-0000-1000-000009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DE346</author>
  </authors>
  <commentList>
    <comment ref="B5" authorId="0" shapeId="0" xr:uid="{00000000-0006-0000-1100-000001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1100-000002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1" shapeId="0" xr:uid="{00000000-0006-0000-1100-000003000000}">
      <text>
        <r>
          <rPr>
            <sz val="10"/>
            <color indexed="81"/>
            <rFont val="ＭＳ Ｐゴシック"/>
            <family val="3"/>
            <charset val="128"/>
          </rPr>
          <t>　入力方法
緊急処理の必要性を数字で入力する。
"有"→1
"無"→0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T5" authorId="0" shapeId="0" xr:uid="{00000000-0006-0000-1100-000004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7" authorId="1" shapeId="0" xr:uid="{00000000-0006-0000-1100-000005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  <comment ref="A8" authorId="0" shapeId="0" xr:uid="{00000000-0006-0000-1100-000006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伸縮装置の材質を数字で入力する。
"不明"の場合は -1
"鋼製"の場合は  1
"ゴム"の場合は  2
"埋設型"の場合は 3
</t>
        </r>
      </text>
    </comment>
    <comment ref="B8" authorId="0" shapeId="0" xr:uid="{00000000-0006-0000-1100-000007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8" authorId="0" shapeId="0" xr:uid="{00000000-0006-0000-1100-000008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8" authorId="0" shapeId="0" xr:uid="{00000000-0006-0000-1100-000009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8" authorId="0" shapeId="0" xr:uid="{00000000-0006-0000-1100-00000A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C14" authorId="0" shapeId="0" xr:uid="{00000000-0006-0000-11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A21" authorId="0" shapeId="0" xr:uid="{00000000-0006-0000-1100-00000C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D21" authorId="1" shapeId="0" xr:uid="{00000000-0006-0000-1100-00000D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  <comment ref="T22" authorId="0" shapeId="0" xr:uid="{00000000-0006-0000-11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29" authorId="0" shapeId="0" xr:uid="{00000000-0006-0000-1100-00000F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41" authorId="0" shapeId="0" xr:uid="{00000000-0006-0000-1100-000010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52" authorId="0" shapeId="0" xr:uid="{00000000-0006-0000-1100-000011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63" authorId="0" shapeId="0" xr:uid="{00000000-0006-0000-1100-000012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75" authorId="0" shapeId="0" xr:uid="{00000000-0006-0000-1100-00001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　雅文</author>
  </authors>
  <commentList>
    <comment ref="U6" authorId="0" shapeId="0" xr:uid="{6FC64354-B257-4088-AE27-0C8EB64532F3}">
      <text>
        <r>
          <rPr>
            <b/>
            <sz val="9"/>
            <color indexed="81"/>
            <rFont val="MS P ゴシック"/>
            <family val="3"/>
            <charset val="128"/>
          </rPr>
          <t>要因その1</t>
        </r>
      </text>
    </comment>
    <comment ref="W6" authorId="0" shapeId="0" xr:uid="{1CD1C28C-DF36-4E31-9EC9-B2C4B1619DFE}">
      <text>
        <r>
          <rPr>
            <b/>
            <sz val="9"/>
            <color indexed="81"/>
            <rFont val="MS P ゴシック"/>
            <family val="3"/>
            <charset val="128"/>
          </rPr>
          <t>要因が複数ある場合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</authors>
  <commentList>
    <comment ref="A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ページの最大値です。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鳥取県庁</author>
  </authors>
  <commentList>
    <comment ref="L6" authorId="0" shapeId="0" xr:uid="{F2BEEFBC-724E-4814-A013-A2CB557A5793}">
      <text>
        <r>
          <rPr>
            <b/>
            <sz val="9"/>
            <color indexed="81"/>
            <rFont val="ＭＳ Ｐゴシック"/>
            <family val="3"/>
            <charset val="128"/>
          </rPr>
          <t>鳥取県庁:</t>
        </r>
        <r>
          <rPr>
            <sz val="9"/>
            <color indexed="81"/>
            <rFont val="ＭＳ Ｐゴシック"/>
            <family val="3"/>
            <charset val="128"/>
          </rPr>
          <t xml:space="preserve">
コンサル名か鳥取県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　雅文</author>
  </authors>
  <commentList>
    <comment ref="D7" authorId="0" shapeId="0" xr:uid="{21E4DA04-FCB3-4287-9CB3-7F5CC2D17E26}">
      <text>
        <r>
          <rPr>
            <sz val="9"/>
            <color indexed="81"/>
            <rFont val="ＭＳ 明朝"/>
            <family val="1"/>
            <charset val="128"/>
          </rPr>
          <t>変状の種類</t>
        </r>
      </text>
    </comment>
    <comment ref="E7" authorId="0" shapeId="0" xr:uid="{49BA4EE8-E57B-4404-B21F-059F7E53D599}">
      <text>
        <r>
          <rPr>
            <sz val="9"/>
            <color indexed="81"/>
            <rFont val="ＭＳ 明朝"/>
            <family val="1"/>
            <charset val="128"/>
          </rPr>
          <t>変状状況</t>
        </r>
      </text>
    </comment>
    <comment ref="D12" authorId="0" shapeId="0" xr:uid="{A00050A7-6D7F-44E7-AE2B-E4D68505198A}">
      <text>
        <r>
          <rPr>
            <sz val="9"/>
            <color indexed="81"/>
            <rFont val="ＭＳ 明朝"/>
            <family val="1"/>
            <charset val="128"/>
          </rPr>
          <t>変状の種類</t>
        </r>
      </text>
    </comment>
    <comment ref="E12" authorId="0" shapeId="0" xr:uid="{46E1D1A1-76D7-4DC0-B94B-AC0F57A9245C}">
      <text>
        <r>
          <rPr>
            <sz val="9"/>
            <color indexed="81"/>
            <rFont val="ＭＳ 明朝"/>
            <family val="1"/>
            <charset val="128"/>
          </rPr>
          <t>変状状況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</authors>
  <commentList>
    <comment ref="D6" authorId="0" shapeId="0" xr:uid="{00000000-0006-0000-1400-000001000000}">
      <text>
        <r>
          <rPr>
            <sz val="10"/>
            <color indexed="81"/>
            <rFont val="ＭＳ ゴシック"/>
            <family val="3"/>
            <charset val="128"/>
          </rPr>
          <t xml:space="preserve">　入力方法
概算数量の精度を数字で入力する
"資料からの引用"は 1を
"図測等"の場合は   2を
"推定･目測等"では  3を
入力する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6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5" authorId="1" shapeId="0" xr:uid="{00000000-0006-0000-06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D5" authorId="1" shapeId="0" xr:uid="{00000000-0006-0000-06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1" shapeId="0" xr:uid="{00000000-0006-0000-0600-000005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5" authorId="1" shapeId="0" xr:uid="{00000000-0006-0000-0600-000006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8" authorId="2" shapeId="0" xr:uid="{B3E46FF4-9923-4BFE-8257-F07DBA708EF3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　張出し
2：左側　歩道下
3：車道下
4：右側　歩道下
5：右側端　張出し</t>
        </r>
      </text>
    </comment>
    <comment ref="E12" authorId="0" shapeId="0" xr:uid="{00000000-0006-0000-06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H13" authorId="2" shapeId="0" xr:uid="{C5D13D07-6A5A-4F2B-83AA-230A399FE061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14" authorId="2" shapeId="0" xr:uid="{86593D90-5EFE-4D3C-9637-6262AD307BAE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18" authorId="1" shapeId="0" xr:uid="{00000000-0006-0000-0600-000008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E18" authorId="3" shapeId="0" xr:uid="{00000000-0006-0000-0600-000009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  <comment ref="A19" authorId="1" shapeId="0" xr:uid="{00000000-0006-0000-0600-00000A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19" authorId="1" shapeId="0" xr:uid="{00000000-0006-0000-0600-00000B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D19" authorId="1" shapeId="0" xr:uid="{00000000-0006-0000-0600-00000C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19" authorId="1" shapeId="0" xr:uid="{00000000-0006-0000-0600-00000D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19" authorId="1" shapeId="0" xr:uid="{00000000-0006-0000-06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2" authorId="2" shapeId="0" xr:uid="{4399F4C2-9189-44B9-B6FF-52A809F764D9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　張出し
2：左側　歩道下
3：車道下
4：右側　歩道下
5：右側端　張出し</t>
        </r>
      </text>
    </comment>
    <comment ref="H27" authorId="2" shapeId="0" xr:uid="{013A258E-01FE-4D95-A7B5-0370A751115B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28" authorId="2" shapeId="0" xr:uid="{A58541DD-F205-4A18-A258-C292410B97B2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32" authorId="1" shapeId="0" xr:uid="{00000000-0006-0000-0600-00000F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E32" authorId="3" shapeId="0" xr:uid="{00000000-0006-0000-0600-000010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7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5" authorId="1" shapeId="0" xr:uid="{00000000-0006-0000-07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D5" authorId="1" shapeId="0" xr:uid="{00000000-0006-0000-07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1" shapeId="0" xr:uid="{00000000-0006-0000-0700-000005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5" authorId="1" shapeId="0" xr:uid="{00000000-0006-0000-0700-000006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8" authorId="2" shapeId="0" xr:uid="{D9813242-A942-46FE-86B7-5E591AAFC6F8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　張出し
2：左側　歩道下
3：車道下
4：右側　歩道下
5：右側端　張出し</t>
        </r>
      </text>
    </comment>
    <comment ref="E12" authorId="0" shapeId="0" xr:uid="{00000000-0006-0000-07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H13" authorId="2" shapeId="0" xr:uid="{A44750C0-B82E-4CE9-ADB3-6B612BB7BF8C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14" authorId="2" shapeId="0" xr:uid="{724F6452-51A8-479B-8CBC-0B1782770975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18" authorId="1" shapeId="0" xr:uid="{00000000-0006-0000-0700-000008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E18" authorId="3" shapeId="0" xr:uid="{00000000-0006-0000-0700-000009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  <comment ref="A19" authorId="1" shapeId="0" xr:uid="{00000000-0006-0000-0700-00000A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19" authorId="1" shapeId="0" xr:uid="{00000000-0006-0000-0700-00000B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D19" authorId="1" shapeId="0" xr:uid="{00000000-0006-0000-0700-00000C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19" authorId="1" shapeId="0" xr:uid="{00000000-0006-0000-0700-00000D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19" authorId="1" shapeId="0" xr:uid="{00000000-0006-0000-07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2" authorId="2" shapeId="0" xr:uid="{425BA1FF-27B5-4043-9DC7-CD9216736068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　張出し
2：左側　歩道下
3：車道下
4：右側　歩道下
5：右側端　張出し</t>
        </r>
      </text>
    </comment>
    <comment ref="H27" authorId="2" shapeId="0" xr:uid="{942BD0EA-32CF-42D8-8C63-1F1AEE9DE029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28" authorId="2" shapeId="0" xr:uid="{87A5587B-AC50-4475-B0F8-A809CF160390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32" authorId="1" shapeId="0" xr:uid="{00000000-0006-0000-0700-00000F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E32" authorId="3" shapeId="0" xr:uid="{00000000-0006-0000-0700-000010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5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5" authorId="1" shapeId="0" xr:uid="{00000000-0006-0000-05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1" shapeId="0" xr:uid="{00000000-0006-0000-0500-000004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1" shapeId="0" xr:uid="{00000000-0006-0000-0500-000005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5" authorId="1" shapeId="0" xr:uid="{00000000-0006-0000-0500-000007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6" authorId="2" shapeId="0" xr:uid="{A7C3FB75-3DCB-42B0-B1F8-397BFBC2B817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H11" authorId="2" shapeId="0" xr:uid="{3D73DBF2-A3E3-49A3-9A3F-8DA378698E86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12" authorId="2" shapeId="0" xr:uid="{3247BC14-8110-4C7E-A2BE-C00AD497DCB1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D13" authorId="0" shapeId="0" xr:uid="{00000000-0006-0000-05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A20" authorId="1" shapeId="0" xr:uid="{00000000-0006-0000-0500-000009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D20" authorId="3" shapeId="0" xr:uid="{00000000-0006-0000-0500-00000A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</commentList>
</comments>
</file>

<file path=xl/sharedStrings.xml><?xml version="1.0" encoding="utf-8"?>
<sst xmlns="http://schemas.openxmlformats.org/spreadsheetml/2006/main" count="2861" uniqueCount="927">
  <si>
    <t>舗装の異常</t>
    <rPh sb="0" eb="2">
      <t>ホソウ</t>
    </rPh>
    <rPh sb="3" eb="5">
      <t>イジョウ</t>
    </rPh>
    <phoneticPr fontId="4"/>
  </si>
  <si>
    <r>
      <t xml:space="preserve">舗装の　　　　　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ひびわれ幅が 5mm以上
過度のたわみが発生</t>
    </r>
    <rPh sb="0" eb="2">
      <t>ホソウ</t>
    </rPh>
    <rPh sb="23" eb="25">
      <t>イジョウ</t>
    </rPh>
    <rPh sb="26" eb="28">
      <t>カド</t>
    </rPh>
    <rPh sb="33" eb="35">
      <t>ハッセイ</t>
    </rPh>
    <phoneticPr fontId="4"/>
  </si>
  <si>
    <r>
      <t xml:space="preserve">
</t>
    </r>
    <r>
      <rPr>
        <sz val="12"/>
        <rFont val="ＭＳ ゴシック"/>
        <family val="3"/>
        <charset val="128"/>
      </rPr>
      <t>②　</t>
    </r>
    <r>
      <rPr>
        <sz val="9"/>
        <rFont val="ＭＳ 明朝"/>
        <family val="1"/>
        <charset val="128"/>
      </rPr>
      <t xml:space="preserve">　
鋼製高欄
防護柵
</t>
    </r>
    <r>
      <rPr>
        <sz val="8"/>
        <rFont val="ＭＳ 明朝"/>
        <family val="1"/>
        <charset val="128"/>
      </rPr>
      <t>(ｶﾞｰﾄﾞﾚｰﾙ)</t>
    </r>
    <rPh sb="5" eb="7">
      <t>コウセイ</t>
    </rPh>
    <rPh sb="7" eb="8">
      <t>ダカ</t>
    </rPh>
    <rPh sb="8" eb="9">
      <t>ラン</t>
    </rPh>
    <rPh sb="10" eb="13">
      <t>ボウゴサク</t>
    </rPh>
    <phoneticPr fontId="4"/>
  </si>
  <si>
    <t>点検項目</t>
    <rPh sb="0" eb="2">
      <t>テンケン</t>
    </rPh>
    <rPh sb="2" eb="4">
      <t>コウモク</t>
    </rPh>
    <phoneticPr fontId="4"/>
  </si>
  <si>
    <t>変状</t>
    <rPh sb="0" eb="1">
      <t>ヘン</t>
    </rPh>
    <rPh sb="1" eb="2">
      <t>ジョウ</t>
    </rPh>
    <phoneticPr fontId="4"/>
  </si>
  <si>
    <t>参照</t>
    <rPh sb="0" eb="2">
      <t>サンショウ</t>
    </rPh>
    <phoneticPr fontId="4"/>
  </si>
  <si>
    <t>目視
困難</t>
    <rPh sb="0" eb="2">
      <t>モクシ</t>
    </rPh>
    <rPh sb="3" eb="5">
      <t>コンナン</t>
    </rPh>
    <phoneticPr fontId="4"/>
  </si>
  <si>
    <t>要素</t>
    <rPh sb="0" eb="2">
      <t>ヨウソ</t>
    </rPh>
    <phoneticPr fontId="4"/>
  </si>
  <si>
    <t>除外要因</t>
    <rPh sb="0" eb="2">
      <t>ジョガイ</t>
    </rPh>
    <rPh sb="2" eb="4">
      <t>ヨウイン</t>
    </rPh>
    <phoneticPr fontId="4"/>
  </si>
  <si>
    <t>塩害</t>
    <rPh sb="0" eb="2">
      <t>エンガイ</t>
    </rPh>
    <phoneticPr fontId="4"/>
  </si>
  <si>
    <t>疲労</t>
    <rPh sb="0" eb="2">
      <t>ヒロウ</t>
    </rPh>
    <phoneticPr fontId="4"/>
  </si>
  <si>
    <t>ｱﾙ骨</t>
    <rPh sb="2" eb="3">
      <t>コツ</t>
    </rPh>
    <phoneticPr fontId="4"/>
  </si>
  <si>
    <t>中性</t>
    <rPh sb="0" eb="2">
      <t>チュウセイ</t>
    </rPh>
    <phoneticPr fontId="4"/>
  </si>
  <si>
    <t>凍害</t>
    <rPh sb="0" eb="2">
      <t>トウガイ</t>
    </rPh>
    <phoneticPr fontId="4"/>
  </si>
  <si>
    <t>漏水
遊離石灰
錆汁</t>
    <rPh sb="0" eb="2">
      <t>ロウスイ</t>
    </rPh>
    <rPh sb="3" eb="5">
      <t>ユウリ</t>
    </rPh>
    <rPh sb="5" eb="7">
      <t>セッカイ</t>
    </rPh>
    <rPh sb="8" eb="9">
      <t>サ</t>
    </rPh>
    <rPh sb="9" eb="10">
      <t>ジル</t>
    </rPh>
    <phoneticPr fontId="4"/>
  </si>
  <si>
    <t>剥離
鉄筋露出</t>
    <rPh sb="0" eb="2">
      <t>ハクリ</t>
    </rPh>
    <rPh sb="3" eb="5">
      <t>テッキン</t>
    </rPh>
    <rPh sb="5" eb="7">
      <t>ロシュツ</t>
    </rPh>
    <phoneticPr fontId="4"/>
  </si>
  <si>
    <t>抜け落ち</t>
    <rPh sb="0" eb="1">
      <t>ヌ</t>
    </rPh>
    <rPh sb="2" eb="3">
      <t>オ</t>
    </rPh>
    <phoneticPr fontId="4"/>
  </si>
  <si>
    <t>変色
劣化</t>
    <rPh sb="0" eb="2">
      <t>ヘンショク</t>
    </rPh>
    <rPh sb="3" eb="5">
      <t>レッカ</t>
    </rPh>
    <phoneticPr fontId="4"/>
  </si>
  <si>
    <t>定期点検調書</t>
    <rPh sb="0" eb="2">
      <t>テイキ</t>
    </rPh>
    <rPh sb="2" eb="4">
      <t>テンケン</t>
    </rPh>
    <rPh sb="4" eb="6">
      <t>チョウショ</t>
    </rPh>
    <phoneticPr fontId="4"/>
  </si>
  <si>
    <r>
      <t>漏水が生じているが、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錆汁や遊離石灰はない</t>
    </r>
    <rPh sb="0" eb="2">
      <t>ロウスイ</t>
    </rPh>
    <rPh sb="3" eb="4">
      <t>ショウ</t>
    </rPh>
    <rPh sb="14" eb="15">
      <t>サ</t>
    </rPh>
    <rPh sb="15" eb="16">
      <t>ジル</t>
    </rPh>
    <rPh sb="17" eb="19">
      <t>ユウリ</t>
    </rPh>
    <rPh sb="19" eb="21">
      <t>セッカイ</t>
    </rPh>
    <phoneticPr fontId="4"/>
  </si>
  <si>
    <r>
      <t xml:space="preserve">遊離石灰が生じて   </t>
    </r>
    <r>
      <rPr>
        <i/>
        <sz val="8"/>
        <color indexed="10"/>
        <rFont val="ＭＳ ゴシック"/>
        <family val="3"/>
        <charset val="128"/>
      </rPr>
      <t>:22</t>
    </r>
    <r>
      <rPr>
        <sz val="8"/>
        <rFont val="ＭＳ ゴシック"/>
        <family val="3"/>
        <charset val="128"/>
      </rPr>
      <t xml:space="preserve">
いるが、錆汁はない</t>
    </r>
    <rPh sb="0" eb="2">
      <t>ユウリ</t>
    </rPh>
    <rPh sb="2" eb="4">
      <t>セッカイ</t>
    </rPh>
    <phoneticPr fontId="4"/>
  </si>
  <si>
    <r>
      <t xml:space="preserve">鉄筋が露出してい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るが、腐食は軽微</t>
    </r>
    <rPh sb="0" eb="2">
      <t>テッキン</t>
    </rPh>
    <rPh sb="3" eb="5">
      <t>ロシュツ</t>
    </rPh>
    <rPh sb="16" eb="18">
      <t>フショク</t>
    </rPh>
    <rPh sb="19" eb="21">
      <t>ケイビ</t>
    </rPh>
    <phoneticPr fontId="4"/>
  </si>
  <si>
    <r>
      <t xml:space="preserve">鉄筋が露出し、   </t>
    </r>
    <r>
      <rPr>
        <i/>
        <sz val="8"/>
        <color indexed="10"/>
        <rFont val="ＭＳ ゴシック"/>
        <family val="3"/>
        <charset val="128"/>
      </rPr>
      <t>:32</t>
    </r>
    <r>
      <rPr>
        <sz val="9"/>
        <rFont val="ＭＳ ゴシック"/>
        <family val="3"/>
        <charset val="128"/>
      </rPr>
      <t xml:space="preserve">
腐食が著しい</t>
    </r>
    <rPh sb="0" eb="2">
      <t>テッキン</t>
    </rPh>
    <rPh sb="3" eb="5">
      <t>ロシュツ</t>
    </rPh>
    <rPh sb="14" eb="16">
      <t>フショク</t>
    </rPh>
    <rPh sb="17" eb="18">
      <t>イチジル</t>
    </rPh>
    <phoneticPr fontId="4"/>
  </si>
  <si>
    <r>
      <t xml:space="preserve">ひびわれから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著しい漏水や遊離石灰
または泥，錆び汁の混入がある</t>
    </r>
    <rPh sb="18" eb="20">
      <t>ロウスイ</t>
    </rPh>
    <rPh sb="21" eb="23">
      <t>ユウリ</t>
    </rPh>
    <rPh sb="23" eb="25">
      <t>セッカイ</t>
    </rPh>
    <rPh sb="29" eb="30">
      <t>ドロ</t>
    </rPh>
    <rPh sb="31" eb="32">
      <t>サ</t>
    </rPh>
    <rPh sb="33" eb="34">
      <t>ジル</t>
    </rPh>
    <rPh sb="35" eb="37">
      <t>コンニュウ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</si>
  <si>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剥離のみ生じている</t>
    </r>
    <rPh sb="22" eb="24">
      <t>ハクリ</t>
    </rPh>
    <rPh sb="26" eb="27">
      <t>ショウ</t>
    </rPh>
    <phoneticPr fontId="4"/>
  </si>
  <si>
    <t>劣化損傷度</t>
    <rPh sb="0" eb="2">
      <t>レッカ</t>
    </rPh>
    <rPh sb="2" eb="5">
      <t>ソンショウド</t>
    </rPh>
    <phoneticPr fontId="4"/>
  </si>
  <si>
    <t>橋りょう番号</t>
    <rPh sb="0" eb="1">
      <t>キョウ</t>
    </rPh>
    <rPh sb="4" eb="6">
      <t>バンゴウ</t>
    </rPh>
    <phoneticPr fontId="4"/>
  </si>
  <si>
    <t>架設年 (西暦)</t>
    <rPh sb="0" eb="3">
      <t>カセツネン</t>
    </rPh>
    <rPh sb="5" eb="7">
      <t>セイレキ</t>
    </rPh>
    <phoneticPr fontId="4"/>
  </si>
  <si>
    <t>事務所名</t>
    <rPh sb="0" eb="2">
      <t>ジム</t>
    </rPh>
    <rPh sb="2" eb="3">
      <t>ショ</t>
    </rPh>
    <rPh sb="3" eb="4">
      <t>メイ</t>
    </rPh>
    <phoneticPr fontId="4"/>
  </si>
  <si>
    <t>点検者</t>
    <rPh sb="0" eb="2">
      <t>テンケン</t>
    </rPh>
    <rPh sb="2" eb="3">
      <t>シャ</t>
    </rPh>
    <phoneticPr fontId="4"/>
  </si>
  <si>
    <t>点検日</t>
    <rPh sb="0" eb="2">
      <t>テンケン</t>
    </rPh>
    <rPh sb="2" eb="3">
      <t>ビ</t>
    </rPh>
    <phoneticPr fontId="4"/>
  </si>
  <si>
    <t>名称</t>
    <rPh sb="0" eb="2">
      <t>メイショウ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</si>
  <si>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</si>
  <si>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路線名</t>
    <rPh sb="0" eb="3">
      <t>ロセンメイ</t>
    </rPh>
    <phoneticPr fontId="4"/>
  </si>
  <si>
    <t>上部工型式</t>
    <rPh sb="0" eb="3">
      <t>ジョウブコウ</t>
    </rPh>
    <rPh sb="3" eb="5">
      <t>ケイシキ</t>
    </rPh>
    <phoneticPr fontId="4"/>
  </si>
  <si>
    <t>積雪寒冷地</t>
    <rPh sb="0" eb="2">
      <t>セキセツ</t>
    </rPh>
    <rPh sb="2" eb="5">
      <t>カンレイチ</t>
    </rPh>
    <phoneticPr fontId="4"/>
  </si>
  <si>
    <t>下部工
形　式</t>
    <rPh sb="0" eb="3">
      <t>カブコウ</t>
    </rPh>
    <rPh sb="4" eb="5">
      <t>カタチ</t>
    </rPh>
    <rPh sb="6" eb="7">
      <t>シキ</t>
    </rPh>
    <phoneticPr fontId="4"/>
  </si>
  <si>
    <t>A1橋台</t>
    <rPh sb="2" eb="4">
      <t>キョウダイ</t>
    </rPh>
    <phoneticPr fontId="4"/>
  </si>
  <si>
    <t>床版支間</t>
    <rPh sb="0" eb="2">
      <t>ショウバン</t>
    </rPh>
    <rPh sb="2" eb="4">
      <t>シカン</t>
    </rPh>
    <phoneticPr fontId="4"/>
  </si>
  <si>
    <t>凍結防止剤散布</t>
  </si>
  <si>
    <t>自動車交通量</t>
  </si>
  <si>
    <t>台/日</t>
    <rPh sb="0" eb="1">
      <t>ダイ</t>
    </rPh>
    <rPh sb="2" eb="3">
      <t>ニチ</t>
    </rPh>
    <phoneticPr fontId="4"/>
  </si>
  <si>
    <t>A2橋台</t>
    <rPh sb="2" eb="4">
      <t>キョウダイ</t>
    </rPh>
    <phoneticPr fontId="4"/>
  </si>
  <si>
    <t>支承材</t>
    <rPh sb="0" eb="2">
      <t>シショウ</t>
    </rPh>
    <rPh sb="2" eb="3">
      <t>ザイ</t>
    </rPh>
    <phoneticPr fontId="4"/>
  </si>
  <si>
    <t>海岸からの距離</t>
  </si>
  <si>
    <t>伸縮装置</t>
    <rPh sb="0" eb="2">
      <t>シンシュク</t>
    </rPh>
    <rPh sb="2" eb="4">
      <t>ソウチ</t>
    </rPh>
    <phoneticPr fontId="4"/>
  </si>
  <si>
    <t>鋼橋塗装系</t>
  </si>
  <si>
    <t>緊急輸送道路</t>
  </si>
  <si>
    <t>基礎形式</t>
    <rPh sb="0" eb="2">
      <t>キソ</t>
    </rPh>
    <rPh sb="2" eb="4">
      <t>ケイシキ</t>
    </rPh>
    <phoneticPr fontId="4"/>
  </si>
  <si>
    <t>要素番号</t>
    <rPh sb="0" eb="2">
      <t>ヨウソ</t>
    </rPh>
    <rPh sb="2" eb="4">
      <t>バンゴウ</t>
    </rPh>
    <phoneticPr fontId="4"/>
  </si>
  <si>
    <t>横桁・縦桁等</t>
    <rPh sb="0" eb="1">
      <t>ヨコ</t>
    </rPh>
    <rPh sb="1" eb="2">
      <t>ケタ</t>
    </rPh>
    <rPh sb="3" eb="4">
      <t>タテ</t>
    </rPh>
    <rPh sb="4" eb="5">
      <t>ケタ</t>
    </rPh>
    <rPh sb="5" eb="6">
      <t>トウ</t>
    </rPh>
    <phoneticPr fontId="4"/>
  </si>
  <si>
    <t>下部工</t>
    <rPh sb="0" eb="3">
      <t>カブコウ</t>
    </rPh>
    <phoneticPr fontId="4"/>
  </si>
  <si>
    <t>橋　台</t>
    <rPh sb="0" eb="1">
      <t>ハシ</t>
    </rPh>
    <rPh sb="2" eb="3">
      <t>ダイ</t>
    </rPh>
    <phoneticPr fontId="4"/>
  </si>
  <si>
    <t>路上部</t>
    <rPh sb="0" eb="1">
      <t>ロ</t>
    </rPh>
    <rPh sb="1" eb="3">
      <t>ジョウブ</t>
    </rPh>
    <phoneticPr fontId="4"/>
  </si>
  <si>
    <t>コンクリート床版</t>
    <phoneticPr fontId="4"/>
  </si>
  <si>
    <t>③車道下</t>
    <phoneticPr fontId="4"/>
  </si>
  <si>
    <t>③車道下</t>
    <phoneticPr fontId="4"/>
  </si>
  <si>
    <t>A1</t>
    <phoneticPr fontId="4"/>
  </si>
  <si>
    <t>A2</t>
    <phoneticPr fontId="4"/>
  </si>
  <si>
    <t>基　礎</t>
    <rPh sb="0" eb="1">
      <t>モト</t>
    </rPh>
    <rPh sb="2" eb="3">
      <t>イシズエ</t>
    </rPh>
    <phoneticPr fontId="23"/>
  </si>
  <si>
    <t>地　覆</t>
    <rPh sb="0" eb="1">
      <t>ジ</t>
    </rPh>
    <rPh sb="2" eb="3">
      <t>オオ</t>
    </rPh>
    <phoneticPr fontId="23"/>
  </si>
  <si>
    <t>排水桝・排水管</t>
    <rPh sb="0" eb="2">
      <t>ハイスイ</t>
    </rPh>
    <rPh sb="2" eb="3">
      <t>マス</t>
    </rPh>
    <rPh sb="4" eb="7">
      <t>ハイスイカン</t>
    </rPh>
    <phoneticPr fontId="23"/>
  </si>
  <si>
    <t>点検施設</t>
    <rPh sb="0" eb="2">
      <t>テンケン</t>
    </rPh>
    <rPh sb="2" eb="4">
      <t>シセツ</t>
    </rPh>
    <phoneticPr fontId="23"/>
  </si>
  <si>
    <t>うち大型車交通量</t>
    <rPh sb="5" eb="8">
      <t>コウツウリョウ</t>
    </rPh>
    <phoneticPr fontId="4"/>
  </si>
  <si>
    <t>橋　脚</t>
    <rPh sb="0" eb="1">
      <t>ハシ</t>
    </rPh>
    <rPh sb="2" eb="3">
      <t>アシ</t>
    </rPh>
    <phoneticPr fontId="4"/>
  </si>
  <si>
    <t>主　桁</t>
    <phoneticPr fontId="4"/>
  </si>
  <si>
    <t>橋　脚</t>
    <phoneticPr fontId="4"/>
  </si>
  <si>
    <t>項目</t>
    <rPh sb="0" eb="2">
      <t>コウモク</t>
    </rPh>
    <phoneticPr fontId="4"/>
  </si>
  <si>
    <t>単位</t>
  </si>
  <si>
    <t>単位</t>
    <rPh sb="0" eb="2">
      <t>タンイ</t>
    </rPh>
    <phoneticPr fontId="4"/>
  </si>
  <si>
    <t>概算数量</t>
    <rPh sb="0" eb="2">
      <t>ガイサン</t>
    </rPh>
    <rPh sb="2" eb="4">
      <t>スウリョウ</t>
    </rPh>
    <phoneticPr fontId="4"/>
  </si>
  <si>
    <t>鋼橋塗装面積</t>
  </si>
  <si>
    <t>鋼製橋脚塗装面積</t>
  </si>
  <si>
    <t>コンクリート高欄高</t>
    <rPh sb="8" eb="9">
      <t>タカ</t>
    </rPh>
    <phoneticPr fontId="4"/>
  </si>
  <si>
    <t>m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</si>
  <si>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</si>
  <si>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本</t>
    <rPh sb="0" eb="1">
      <t>ホン</t>
    </rPh>
    <phoneticPr fontId="4"/>
  </si>
  <si>
    <t>基</t>
    <rPh sb="0" eb="1">
      <t>キ</t>
    </rPh>
    <phoneticPr fontId="4"/>
  </si>
  <si>
    <t>劣化･損傷内容</t>
    <rPh sb="0" eb="2">
      <t>レッカ</t>
    </rPh>
    <rPh sb="3" eb="5">
      <t>ソンショウ</t>
    </rPh>
    <rPh sb="5" eb="7">
      <t>ナイヨウ</t>
    </rPh>
    <phoneticPr fontId="4"/>
  </si>
  <si>
    <t>劣化･損傷部位</t>
    <rPh sb="0" eb="2">
      <t>レッカ</t>
    </rPh>
    <rPh sb="3" eb="5">
      <t>ソンショウ</t>
    </rPh>
    <rPh sb="5" eb="7">
      <t>ブイ</t>
    </rPh>
    <phoneticPr fontId="4"/>
  </si>
  <si>
    <t>□</t>
    <phoneticPr fontId="4"/>
  </si>
  <si>
    <t>算出数量</t>
    <rPh sb="0" eb="2">
      <t>サンシュツ</t>
    </rPh>
    <phoneticPr fontId="4"/>
  </si>
  <si>
    <t>　</t>
    <phoneticPr fontId="4"/>
  </si>
  <si>
    <t>鳥取県</t>
    <rPh sb="0" eb="3">
      <t>トットリケン</t>
    </rPh>
    <phoneticPr fontId="4"/>
  </si>
  <si>
    <t>橋りょう名</t>
    <rPh sb="0" eb="1">
      <t>キョウ</t>
    </rPh>
    <rPh sb="4" eb="5">
      <t>メイ</t>
    </rPh>
    <phoneticPr fontId="4"/>
  </si>
  <si>
    <t>路　線　名</t>
    <rPh sb="0" eb="1">
      <t>ミチ</t>
    </rPh>
    <rPh sb="2" eb="3">
      <t>セン</t>
    </rPh>
    <rPh sb="4" eb="5">
      <t>メイ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</si>
  <si>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</si>
  <si>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コンクリート橋脚幅（加重平均）</t>
    <phoneticPr fontId="4"/>
  </si>
  <si>
    <t>コンクリート橋脚厚</t>
    <rPh sb="8" eb="9">
      <t>アツ</t>
    </rPh>
    <phoneticPr fontId="4"/>
  </si>
  <si>
    <t>補修時期</t>
    <rPh sb="0" eb="2">
      <t>ホシュウ</t>
    </rPh>
    <rPh sb="2" eb="4">
      <t>ジキ</t>
    </rPh>
    <phoneticPr fontId="4"/>
  </si>
  <si>
    <t>目的･対策要因</t>
    <rPh sb="0" eb="2">
      <t>モクテキ</t>
    </rPh>
    <rPh sb="3" eb="5">
      <t>タイサク</t>
    </rPh>
    <rPh sb="5" eb="7">
      <t>ヨウイン</t>
    </rPh>
    <phoneticPr fontId="4"/>
  </si>
  <si>
    <t>補修部材</t>
    <rPh sb="0" eb="2">
      <t>ホシュウ</t>
    </rPh>
    <rPh sb="2" eb="4">
      <t>ブザイ</t>
    </rPh>
    <phoneticPr fontId="4"/>
  </si>
  <si>
    <t>補修工法</t>
    <rPh sb="0" eb="2">
      <t>ホシュウ</t>
    </rPh>
    <rPh sb="2" eb="4">
      <t>コウホウ</t>
    </rPh>
    <phoneticPr fontId="4"/>
  </si>
  <si>
    <t>補修内容･数量</t>
    <rPh sb="0" eb="2">
      <t>ホシュウ</t>
    </rPh>
    <rPh sb="2" eb="4">
      <t>ナイヨウ</t>
    </rPh>
    <rPh sb="5" eb="7">
      <t>スウリョウ</t>
    </rPh>
    <phoneticPr fontId="4"/>
  </si>
  <si>
    <t>番号</t>
    <rPh sb="0" eb="2">
      <t>バンゴウ</t>
    </rPh>
    <phoneticPr fontId="4"/>
  </si>
  <si>
    <t>補修時期 (西暦)</t>
    <rPh sb="0" eb="2">
      <t>ホシュウ</t>
    </rPh>
    <rPh sb="2" eb="4">
      <t>ジキ</t>
    </rPh>
    <rPh sb="6" eb="8">
      <t>セイレキ</t>
    </rPh>
    <phoneticPr fontId="4"/>
  </si>
  <si>
    <t>はくり</t>
    <phoneticPr fontId="4"/>
  </si>
  <si>
    <t>はらみだし</t>
    <phoneticPr fontId="4"/>
  </si>
  <si>
    <t>変形・欠損</t>
    <rPh sb="0" eb="2">
      <t>ヘンケイ</t>
    </rPh>
    <rPh sb="3" eb="5">
      <t>ケッソン</t>
    </rPh>
    <phoneticPr fontId="4"/>
  </si>
  <si>
    <t>変色・劣化</t>
    <rPh sb="0" eb="2">
      <t>ヘンショク</t>
    </rPh>
    <rPh sb="3" eb="5">
      <t>レッカ</t>
    </rPh>
    <phoneticPr fontId="4"/>
  </si>
  <si>
    <t>表面被覆材の変状発生・時期</t>
    <rPh sb="0" eb="2">
      <t>ヒョウメン</t>
    </rPh>
    <rPh sb="2" eb="4">
      <t>ヒフク</t>
    </rPh>
    <rPh sb="4" eb="5">
      <t>ザイ</t>
    </rPh>
    <rPh sb="8" eb="10">
      <t>ハッセイ</t>
    </rPh>
    <rPh sb="11" eb="13">
      <t>ジキ</t>
    </rPh>
    <phoneticPr fontId="4"/>
  </si>
  <si>
    <t>断面修復材の変状発生・時期</t>
    <rPh sb="0" eb="2">
      <t>ダンメン</t>
    </rPh>
    <rPh sb="2" eb="5">
      <t>シュウフクザイ</t>
    </rPh>
    <rPh sb="8" eb="10">
      <t>ハッセイ</t>
    </rPh>
    <rPh sb="11" eb="13">
      <t>ジキ</t>
    </rPh>
    <phoneticPr fontId="4"/>
  </si>
  <si>
    <r>
      <t>※ 補修後の変状は、無ければ"</t>
    </r>
    <r>
      <rPr>
        <sz val="10"/>
        <rFont val="ＭＳ ゴシック"/>
        <family val="3"/>
        <charset val="128"/>
      </rPr>
      <t>－</t>
    </r>
    <r>
      <rPr>
        <sz val="9.5"/>
        <rFont val="ＭＳ 明朝"/>
        <family val="1"/>
        <charset val="128"/>
      </rPr>
      <t>"，あれば日付を記入する。</t>
    </r>
    <rPh sb="2" eb="4">
      <t>ホシュウ</t>
    </rPh>
    <rPh sb="4" eb="5">
      <t>ゴ</t>
    </rPh>
    <rPh sb="6" eb="8">
      <t>ヘンジョウ</t>
    </rPh>
    <rPh sb="10" eb="11">
      <t>ナ</t>
    </rPh>
    <rPh sb="21" eb="23">
      <t>ヒヅケ</t>
    </rPh>
    <rPh sb="24" eb="26">
      <t>キニュウ</t>
    </rPh>
    <phoneticPr fontId="4"/>
  </si>
  <si>
    <t>調査時期</t>
    <rPh sb="0" eb="2">
      <t>チョウサ</t>
    </rPh>
    <rPh sb="2" eb="4">
      <t>ジキ</t>
    </rPh>
    <phoneticPr fontId="4"/>
  </si>
  <si>
    <t>調査時期 (西暦)</t>
    <rPh sb="0" eb="2">
      <t>チョウサ</t>
    </rPh>
    <rPh sb="2" eb="4">
      <t>ジキ</t>
    </rPh>
    <rPh sb="6" eb="8">
      <t>セイレキ</t>
    </rPh>
    <phoneticPr fontId="4"/>
  </si>
  <si>
    <t>対象部材</t>
    <rPh sb="0" eb="2">
      <t>タイショウ</t>
    </rPh>
    <rPh sb="2" eb="4">
      <t>ブザイ</t>
    </rPh>
    <phoneticPr fontId="4"/>
  </si>
  <si>
    <t>※ 詳細調査資料は、"橋りょう番号"＋"番号"のフォルダにまとめておく。</t>
    <rPh sb="2" eb="4">
      <t>ショウサイ</t>
    </rPh>
    <rPh sb="4" eb="6">
      <t>チョウサ</t>
    </rPh>
    <rPh sb="6" eb="8">
      <t>シリョウ</t>
    </rPh>
    <rPh sb="11" eb="12">
      <t>キョウ</t>
    </rPh>
    <rPh sb="15" eb="17">
      <t>バンゴウ</t>
    </rPh>
    <rPh sb="20" eb="22">
      <t>バンゴウ</t>
    </rPh>
    <phoneticPr fontId="4"/>
  </si>
  <si>
    <t>詳細調査履歴</t>
    <rPh sb="0" eb="2">
      <t>ショウサイ</t>
    </rPh>
    <rPh sb="2" eb="4">
      <t>チョウサ</t>
    </rPh>
    <rPh sb="4" eb="6">
      <t>リレキ</t>
    </rPh>
    <phoneticPr fontId="4"/>
  </si>
  <si>
    <t>詳細ひびわれ</t>
    <rPh sb="0" eb="2">
      <t>ショウサイ</t>
    </rPh>
    <phoneticPr fontId="4"/>
  </si>
  <si>
    <r>
      <t>はつり</t>
    </r>
    <r>
      <rPr>
        <sz val="8"/>
        <rFont val="ＭＳ 明朝"/>
        <family val="1"/>
        <charset val="128"/>
      </rPr>
      <t>(鉄筋腐食)</t>
    </r>
    <rPh sb="4" eb="6">
      <t>テッキン</t>
    </rPh>
    <rPh sb="6" eb="8">
      <t>フショク</t>
    </rPh>
    <phoneticPr fontId="4"/>
  </si>
  <si>
    <t>コア抜き</t>
    <rPh sb="2" eb="3">
      <t>ヌ</t>
    </rPh>
    <phoneticPr fontId="4"/>
  </si>
  <si>
    <r>
      <t>アル骨</t>
    </r>
    <r>
      <rPr>
        <sz val="8"/>
        <rFont val="ＭＳ 明朝"/>
        <family val="1"/>
        <charset val="128"/>
      </rPr>
      <t>(残存膨張)</t>
    </r>
    <rPh sb="2" eb="3">
      <t>コツ</t>
    </rPh>
    <rPh sb="4" eb="6">
      <t>ザンゾン</t>
    </rPh>
    <rPh sb="6" eb="8">
      <t>ボウチョウ</t>
    </rPh>
    <phoneticPr fontId="4"/>
  </si>
  <si>
    <r>
      <t>詳細調査項目</t>
    </r>
    <r>
      <rPr>
        <sz val="8"/>
        <rFont val="ＭＳ 明朝"/>
        <family val="1"/>
        <charset val="128"/>
      </rPr>
      <t>（コア抜きには塩分量，Co強度および中性化を含む）</t>
    </r>
    <rPh sb="0" eb="2">
      <t>ショウサイ</t>
    </rPh>
    <rPh sb="2" eb="4">
      <t>チョウサ</t>
    </rPh>
    <rPh sb="4" eb="6">
      <t>コウモク</t>
    </rPh>
    <rPh sb="9" eb="10">
      <t>ヌ</t>
    </rPh>
    <rPh sb="13" eb="14">
      <t>エン</t>
    </rPh>
    <rPh sb="14" eb="16">
      <t>ブンリョウ</t>
    </rPh>
    <rPh sb="19" eb="21">
      <t>キョウド</t>
    </rPh>
    <rPh sb="24" eb="27">
      <t>チュウセイカ</t>
    </rPh>
    <rPh sb="28" eb="29">
      <t>フク</t>
    </rPh>
    <phoneticPr fontId="4"/>
  </si>
  <si>
    <t>補修内容･数量等</t>
    <rPh sb="0" eb="2">
      <t>ホシュウ</t>
    </rPh>
    <rPh sb="2" eb="4">
      <t>ナイヨウ</t>
    </rPh>
    <rPh sb="5" eb="7">
      <t>スウリョウ</t>
    </rPh>
    <rPh sb="7" eb="8">
      <t>トウ</t>
    </rPh>
    <phoneticPr fontId="4"/>
  </si>
  <si>
    <t>コンクリート横桁長（平均）</t>
    <rPh sb="8" eb="9">
      <t>ナガ</t>
    </rPh>
    <rPh sb="10" eb="12">
      <t>ヘイキン</t>
    </rPh>
    <phoneticPr fontId="4"/>
  </si>
  <si>
    <t>落橋防止装置</t>
    <rPh sb="0" eb="1">
      <t>ラク</t>
    </rPh>
    <rPh sb="1" eb="2">
      <t>キョウ</t>
    </rPh>
    <rPh sb="2" eb="4">
      <t>ボウシ</t>
    </rPh>
    <rPh sb="4" eb="6">
      <t>ソウチ</t>
    </rPh>
    <phoneticPr fontId="4"/>
  </si>
  <si>
    <t>①床版上面（床版防水，上面増厚）</t>
    <rPh sb="1" eb="3">
      <t>ショウバン</t>
    </rPh>
    <rPh sb="3" eb="5">
      <t>ジョウメン</t>
    </rPh>
    <rPh sb="6" eb="8">
      <t>ショウバン</t>
    </rPh>
    <rPh sb="8" eb="10">
      <t>ボウスイ</t>
    </rPh>
    <rPh sb="11" eb="13">
      <t>ジョウメン</t>
    </rPh>
    <rPh sb="13" eb="14">
      <t>マ</t>
    </rPh>
    <rPh sb="14" eb="15">
      <t>アツ</t>
    </rPh>
    <phoneticPr fontId="4"/>
  </si>
  <si>
    <t>適用部材・工法</t>
    <rPh sb="0" eb="2">
      <t>テキヨウ</t>
    </rPh>
    <rPh sb="2" eb="4">
      <t>ブザイ</t>
    </rPh>
    <rPh sb="5" eb="7">
      <t>コウホウ</t>
    </rPh>
    <phoneticPr fontId="4"/>
  </si>
  <si>
    <t>①床版下面（炭素繊維接着，鋼板接着，断面修復）</t>
    <rPh sb="1" eb="3">
      <t>ショウバン</t>
    </rPh>
    <rPh sb="3" eb="5">
      <t>カメン</t>
    </rPh>
    <rPh sb="6" eb="8">
      <t>タンソ</t>
    </rPh>
    <rPh sb="8" eb="10">
      <t>センイ</t>
    </rPh>
    <rPh sb="13" eb="15">
      <t>コウバン</t>
    </rPh>
    <rPh sb="15" eb="17">
      <t>セッチャク</t>
    </rPh>
    <rPh sb="18" eb="20">
      <t>ダンメン</t>
    </rPh>
    <rPh sb="20" eb="22">
      <t>シュウフク</t>
    </rPh>
    <phoneticPr fontId="4"/>
  </si>
  <si>
    <t>①鋼主桁，横桁，縦桁等（再塗装）</t>
    <rPh sb="1" eb="2">
      <t>コウ</t>
    </rPh>
    <rPh sb="2" eb="3">
      <t>シュ</t>
    </rPh>
    <rPh sb="3" eb="4">
      <t>ケタ</t>
    </rPh>
    <rPh sb="5" eb="6">
      <t>ヨコ</t>
    </rPh>
    <rPh sb="6" eb="7">
      <t>ケタ</t>
    </rPh>
    <rPh sb="8" eb="9">
      <t>タテ</t>
    </rPh>
    <rPh sb="9" eb="10">
      <t>ケタ</t>
    </rPh>
    <rPh sb="10" eb="11">
      <t>トウ</t>
    </rPh>
    <rPh sb="12" eb="15">
      <t>サイトソウ</t>
    </rPh>
    <phoneticPr fontId="4"/>
  </si>
  <si>
    <t>①Co.主桁（表面塗装，断面修復，電気防食）</t>
    <rPh sb="4" eb="5">
      <t>シュ</t>
    </rPh>
    <rPh sb="5" eb="6">
      <t>ケタ</t>
    </rPh>
    <rPh sb="7" eb="11">
      <t>ヒョウメントソウ</t>
    </rPh>
    <rPh sb="12" eb="14">
      <t>ダンメン</t>
    </rPh>
    <rPh sb="14" eb="16">
      <t>シュウフク</t>
    </rPh>
    <rPh sb="17" eb="19">
      <t>デンキ</t>
    </rPh>
    <rPh sb="19" eb="20">
      <t>ボウ</t>
    </rPh>
    <rPh sb="20" eb="21">
      <t>ショク</t>
    </rPh>
    <phoneticPr fontId="4"/>
  </si>
  <si>
    <t>①Co.横桁（　〃　）</t>
    <rPh sb="4" eb="5">
      <t>ヨコ</t>
    </rPh>
    <rPh sb="5" eb="6">
      <t>ケタ</t>
    </rPh>
    <phoneticPr fontId="4"/>
  </si>
  <si>
    <t>　　　　　含浸材塗布，鋼板接着等）</t>
    <rPh sb="5" eb="6">
      <t>ガン</t>
    </rPh>
    <rPh sb="6" eb="8">
      <t>シンザイ</t>
    </rPh>
    <rPh sb="8" eb="10">
      <t>トフ</t>
    </rPh>
    <rPh sb="11" eb="13">
      <t>コウバン</t>
    </rPh>
    <rPh sb="13" eb="15">
      <t>セッチャク</t>
    </rPh>
    <rPh sb="15" eb="16">
      <t>トウ</t>
    </rPh>
    <phoneticPr fontId="4"/>
  </si>
  <si>
    <t>③A2橋台（　〃　）</t>
    <rPh sb="3" eb="5">
      <t>キョウダイ</t>
    </rPh>
    <phoneticPr fontId="4"/>
  </si>
  <si>
    <t>②A1橋台（表面塗装，断面修復，ひびわれ補修，</t>
    <rPh sb="3" eb="5">
      <t>キョウダイ</t>
    </rPh>
    <rPh sb="20" eb="22">
      <t>ホシュウ</t>
    </rPh>
    <phoneticPr fontId="4"/>
  </si>
  <si>
    <t>⑤支承（取替え）</t>
    <rPh sb="1" eb="3">
      <t>シショウ</t>
    </rPh>
    <rPh sb="4" eb="6">
      <t>トリカエ</t>
    </rPh>
    <phoneticPr fontId="4"/>
  </si>
  <si>
    <t>⑥舗装（打替え）</t>
    <rPh sb="1" eb="3">
      <t>ホソウ</t>
    </rPh>
    <rPh sb="4" eb="5">
      <t>ウ</t>
    </rPh>
    <rPh sb="5" eb="6">
      <t>カ</t>
    </rPh>
    <phoneticPr fontId="4"/>
  </si>
  <si>
    <t>⑦伸縮装置（取替え）</t>
    <rPh sb="1" eb="3">
      <t>シンシュク</t>
    </rPh>
    <rPh sb="3" eb="5">
      <t>ソウチ</t>
    </rPh>
    <rPh sb="6" eb="8">
      <t>トリカエ</t>
    </rPh>
    <phoneticPr fontId="4"/>
  </si>
  <si>
    <t>⑧地覆（表面塗装，断面修復，ひびわれ補修等）</t>
    <rPh sb="1" eb="3">
      <t>ジフク</t>
    </rPh>
    <rPh sb="20" eb="21">
      <t>トウ</t>
    </rPh>
    <phoneticPr fontId="4"/>
  </si>
  <si>
    <t>⑧コンクリート高欄（取替え）</t>
    <rPh sb="7" eb="9">
      <t>コウラン</t>
    </rPh>
    <rPh sb="10" eb="12">
      <t>トリカエ</t>
    </rPh>
    <phoneticPr fontId="4"/>
  </si>
  <si>
    <t>⑧ガードレール防護柵（取替え）</t>
    <rPh sb="7" eb="10">
      <t>ボウゴサク</t>
    </rPh>
    <rPh sb="11" eb="13">
      <t>トリカエ</t>
    </rPh>
    <phoneticPr fontId="4"/>
  </si>
  <si>
    <t>①全面吊り足場</t>
    <rPh sb="1" eb="3">
      <t>ゼンメン</t>
    </rPh>
    <rPh sb="3" eb="4">
      <t>ツ</t>
    </rPh>
    <rPh sb="5" eb="7">
      <t>アシバ</t>
    </rPh>
    <phoneticPr fontId="4"/>
  </si>
  <si>
    <t>○詳細調査，補修実施設計</t>
    <rPh sb="1" eb="3">
      <t>ショウサイ</t>
    </rPh>
    <rPh sb="3" eb="5">
      <t>チョウサ</t>
    </rPh>
    <rPh sb="6" eb="8">
      <t>ホシュウ</t>
    </rPh>
    <rPh sb="8" eb="10">
      <t>ジッシ</t>
    </rPh>
    <rPh sb="10" eb="12">
      <t>セッケイ</t>
    </rPh>
    <phoneticPr fontId="4"/>
  </si>
  <si>
    <t>鋼橋塗装面積</t>
    <rPh sb="0" eb="1">
      <t>コウ</t>
    </rPh>
    <rPh sb="1" eb="2">
      <t>キョウ</t>
    </rPh>
    <rPh sb="2" eb="6">
      <t>トソウメンセキ</t>
    </rPh>
    <phoneticPr fontId="4"/>
  </si>
  <si>
    <t>支承基数</t>
    <rPh sb="0" eb="2">
      <t>シショウ</t>
    </rPh>
    <rPh sb="2" eb="4">
      <t>キスウ</t>
    </rPh>
    <phoneticPr fontId="4"/>
  </si>
  <si>
    <t>(B－0.5×2)×(径間数＋1)</t>
    <rPh sb="11" eb="13">
      <t>ケイカン</t>
    </rPh>
    <rPh sb="13" eb="14">
      <t>スウ</t>
    </rPh>
    <phoneticPr fontId="4"/>
  </si>
  <si>
    <t>PxH×(W＋T＋2.0)×2×構成数</t>
    <rPh sb="16" eb="19">
      <t>コウセイスウ</t>
    </rPh>
    <phoneticPr fontId="4"/>
  </si>
  <si>
    <r>
      <t>掛m</t>
    </r>
    <r>
      <rPr>
        <vertAlign val="superscript"/>
        <sz val="9.5"/>
        <rFont val="ＭＳ 明朝"/>
        <family val="1"/>
        <charset val="128"/>
      </rPr>
      <t>2</t>
    </r>
    <rPh sb="0" eb="1">
      <t>カ</t>
    </rPh>
    <phoneticPr fontId="4"/>
  </si>
  <si>
    <t>式</t>
    <rPh sb="0" eb="1">
      <t>シキ</t>
    </rPh>
    <phoneticPr fontId="4"/>
  </si>
  <si>
    <t>あわせて 1式とする</t>
    <rPh sb="6" eb="7">
      <t>シキ</t>
    </rPh>
    <phoneticPr fontId="4"/>
  </si>
  <si>
    <t>摘要（算定式）</t>
    <rPh sb="3" eb="5">
      <t>サンテイ</t>
    </rPh>
    <rPh sb="5" eb="6">
      <t>シキ</t>
    </rPh>
    <phoneticPr fontId="4"/>
  </si>
  <si>
    <t>□</t>
    <phoneticPr fontId="4"/>
  </si>
  <si>
    <r>
      <t xml:space="preserve">耐候性&gt;            </t>
    </r>
    <r>
      <rPr>
        <i/>
        <sz val="8"/>
        <color indexed="10"/>
        <rFont val="ＭＳ ゴシック"/>
        <family val="3"/>
        <charset val="128"/>
      </rPr>
      <t>:24</t>
    </r>
    <r>
      <rPr>
        <sz val="8"/>
        <rFont val="ＭＳ ゴシック"/>
        <family val="3"/>
        <charset val="128"/>
      </rPr>
      <t xml:space="preserve">
錆は 1～5mm程度で、粗い</t>
    </r>
    <rPh sb="0" eb="3">
      <t>タイコウセイ</t>
    </rPh>
    <rPh sb="20" eb="21">
      <t>サビ</t>
    </rPh>
    <rPh sb="28" eb="30">
      <t>テイド</t>
    </rPh>
    <rPh sb="32" eb="33">
      <t>アラ</t>
    </rPh>
    <phoneticPr fontId="4"/>
  </si>
  <si>
    <r>
      <t xml:space="preserve">耐候性&gt;            </t>
    </r>
    <r>
      <rPr>
        <i/>
        <sz val="8"/>
        <color indexed="10"/>
        <rFont val="ＭＳ ゴシック"/>
        <family val="3"/>
        <charset val="128"/>
      </rPr>
      <t>:25</t>
    </r>
    <r>
      <rPr>
        <sz val="8"/>
        <rFont val="ＭＳ ゴシック"/>
        <family val="3"/>
        <charset val="128"/>
      </rPr>
      <t xml:space="preserve">
錆は 5～25mm程度の鱗状</t>
    </r>
    <rPh sb="0" eb="3">
      <t>タイコウセイ</t>
    </rPh>
    <rPh sb="20" eb="21">
      <t>サビ</t>
    </rPh>
    <rPh sb="29" eb="31">
      <t>テイド</t>
    </rPh>
    <rPh sb="32" eb="34">
      <t>ウロコジョウ</t>
    </rPh>
    <phoneticPr fontId="4"/>
  </si>
  <si>
    <r>
      <t xml:space="preserve">塗装&gt; 防食皮膜が   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変色または局所的なうき</t>
    </r>
    <rPh sb="0" eb="2">
      <t>トソウ</t>
    </rPh>
    <rPh sb="4" eb="6">
      <t>ボウショク</t>
    </rPh>
    <rPh sb="6" eb="8">
      <t>ヒマク</t>
    </rPh>
    <rPh sb="16" eb="18">
      <t>ヘンショク</t>
    </rPh>
    <rPh sb="21" eb="24">
      <t>キョクショテキ</t>
    </rPh>
    <phoneticPr fontId="4"/>
  </si>
  <si>
    <r>
      <t xml:space="preserve">塗装&gt; 防食皮膜が   </t>
    </r>
    <r>
      <rPr>
        <i/>
        <sz val="8"/>
        <color indexed="10"/>
        <rFont val="ＭＳ ゴシック"/>
        <family val="3"/>
        <charset val="128"/>
      </rPr>
      <t>:22</t>
    </r>
    <r>
      <rPr>
        <sz val="8"/>
        <rFont val="ＭＳ ゴシック"/>
        <family val="3"/>
        <charset val="128"/>
      </rPr>
      <t xml:space="preserve">
部分的剥離し下塗が露出</t>
    </r>
    <rPh sb="0" eb="2">
      <t>トソウ</t>
    </rPh>
    <rPh sb="4" eb="6">
      <t>ボウショク</t>
    </rPh>
    <rPh sb="6" eb="8">
      <t>ヒマク</t>
    </rPh>
    <rPh sb="16" eb="19">
      <t>ブブンテキ</t>
    </rPh>
    <rPh sb="19" eb="21">
      <t>ハクリ</t>
    </rPh>
    <rPh sb="22" eb="24">
      <t>シタヌ</t>
    </rPh>
    <rPh sb="25" eb="27">
      <t>ロシュツ</t>
    </rPh>
    <phoneticPr fontId="4"/>
  </si>
  <si>
    <r>
      <t>メッキ&gt; 局所的に防食</t>
    </r>
    <r>
      <rPr>
        <i/>
        <sz val="8"/>
        <color indexed="10"/>
        <rFont val="ＭＳ ゴシック"/>
        <family val="3"/>
        <charset val="128"/>
      </rPr>
      <t>:23</t>
    </r>
    <r>
      <rPr>
        <sz val="8"/>
        <rFont val="ＭＳ ゴシック"/>
        <family val="3"/>
        <charset val="128"/>
      </rPr>
      <t xml:space="preserve">
皮膜が劣化し点錆が発生</t>
    </r>
    <rPh sb="5" eb="8">
      <t>キョクショテキ</t>
    </rPh>
    <rPh sb="9" eb="10">
      <t>ボウ</t>
    </rPh>
    <rPh sb="10" eb="11">
      <t>ショク</t>
    </rPh>
    <rPh sb="15" eb="17">
      <t>ヒマク</t>
    </rPh>
    <rPh sb="18" eb="20">
      <t>レッカ</t>
    </rPh>
    <rPh sb="21" eb="22">
      <t>テン</t>
    </rPh>
    <rPh sb="22" eb="23">
      <t>サビ</t>
    </rPh>
    <rPh sb="24" eb="26">
      <t>ハッセイ</t>
    </rPh>
    <phoneticPr fontId="4"/>
  </si>
  <si>
    <t>腐食</t>
    <rPh sb="0" eb="2">
      <t>フショク</t>
    </rPh>
    <phoneticPr fontId="4"/>
  </si>
  <si>
    <t>ゆるみ
脱落</t>
    <rPh sb="4" eb="6">
      <t>ダツラク</t>
    </rPh>
    <phoneticPr fontId="4"/>
  </si>
  <si>
    <t>防食機能の劣化</t>
    <rPh sb="0" eb="2">
      <t>ボウショク</t>
    </rPh>
    <rPh sb="2" eb="4">
      <t>キノウ</t>
    </rPh>
    <rPh sb="5" eb="7">
      <t>レッカ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</si>
  <si>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  深さ＝小，面積＝小</t>
    </r>
    <rPh sb="23" eb="24">
      <t>フカ</t>
    </rPh>
    <rPh sb="26" eb="27">
      <t>ショウ</t>
    </rPh>
    <rPh sb="28" eb="30">
      <t>メンセキ</t>
    </rPh>
    <rPh sb="31" eb="32">
      <t>ショウ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</si>
  <si>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ボルトのゆるみ・
脱落の箇所が少ない</t>
    </r>
    <rPh sb="30" eb="32">
      <t>ダツラク</t>
    </rPh>
    <rPh sb="33" eb="35">
      <t>カショ</t>
    </rPh>
    <rPh sb="36" eb="37">
      <t>スク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</si>
  <si>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  深さ＝小，面積＝大</t>
    </r>
    <rPh sb="23" eb="24">
      <t>フカ</t>
    </rPh>
    <rPh sb="26" eb="27">
      <t>ショウ</t>
    </rPh>
    <rPh sb="28" eb="30">
      <t>メンセキ</t>
    </rPh>
    <rPh sb="31" eb="32">
      <t>ダイ</t>
    </rPh>
    <phoneticPr fontId="4"/>
  </si>
  <si>
    <r>
      <t xml:space="preserve">            </t>
    </r>
    <r>
      <rPr>
        <i/>
        <sz val="8"/>
        <color indexed="10"/>
        <rFont val="ＭＳ ゴシック"/>
        <family val="3"/>
        <charset val="128"/>
      </rPr>
      <t xml:space="preserve">:41
</t>
    </r>
    <r>
      <rPr>
        <sz val="9"/>
        <rFont val="ＭＳ ゴシック"/>
        <family val="3"/>
        <charset val="128"/>
      </rPr>
      <t>深さ=大,面積=小</t>
    </r>
    <rPh sb="16" eb="17">
      <t>フカ</t>
    </rPh>
    <rPh sb="19" eb="20">
      <t>ダイ</t>
    </rPh>
    <rPh sb="21" eb="23">
      <t>メンセキ</t>
    </rPh>
    <rPh sb="24" eb="25">
      <t>ショウ</t>
    </rPh>
    <phoneticPr fontId="4"/>
  </si>
  <si>
    <t>破断</t>
    <rPh sb="0" eb="2">
      <t>ハダン</t>
    </rPh>
    <phoneticPr fontId="4"/>
  </si>
  <si>
    <r>
      <t xml:space="preserve">            </t>
    </r>
    <r>
      <rPr>
        <i/>
        <sz val="8"/>
        <color indexed="10"/>
        <rFont val="ＭＳ ゴシック"/>
        <family val="3"/>
        <charset val="128"/>
      </rPr>
      <t xml:space="preserve">:51
</t>
    </r>
    <r>
      <rPr>
        <sz val="9"/>
        <rFont val="ＭＳ ゴシック"/>
        <family val="3"/>
        <charset val="128"/>
      </rPr>
      <t>深さ=大,面積=大</t>
    </r>
    <rPh sb="16" eb="17">
      <t>フカ</t>
    </rPh>
    <rPh sb="19" eb="20">
      <t>ダイ</t>
    </rPh>
    <rPh sb="21" eb="23">
      <t>メンセキ</t>
    </rPh>
    <rPh sb="24" eb="25">
      <t>ダイ</t>
    </rPh>
    <phoneticPr fontId="4"/>
  </si>
  <si>
    <t>高欄種別</t>
    <rPh sb="0" eb="2">
      <t>コウラン</t>
    </rPh>
    <rPh sb="2" eb="4">
      <t>シュベツ</t>
    </rPh>
    <phoneticPr fontId="4"/>
  </si>
  <si>
    <t>鉄筋の
有　無</t>
    <rPh sb="0" eb="2">
      <t>テッキン</t>
    </rPh>
    <rPh sb="4" eb="5">
      <t>ユウ</t>
    </rPh>
    <rPh sb="6" eb="7">
      <t>ム</t>
    </rPh>
    <phoneticPr fontId="4"/>
  </si>
  <si>
    <r>
      <t xml:space="preserve">
</t>
    </r>
    <r>
      <rPr>
        <sz val="12"/>
        <rFont val="ＭＳ ゴシック"/>
        <family val="3"/>
        <charset val="128"/>
      </rPr>
      <t>②　</t>
    </r>
    <r>
      <rPr>
        <sz val="9"/>
        <rFont val="ＭＳ 明朝"/>
        <family val="1"/>
        <charset val="128"/>
      </rPr>
      <t>　
A2橋台</t>
    </r>
    <rPh sb="7" eb="8">
      <t>ハシ</t>
    </rPh>
    <rPh sb="8" eb="9">
      <t>ダイ</t>
    </rPh>
    <phoneticPr fontId="4"/>
  </si>
  <si>
    <t>沈下
移動
傾斜</t>
    <rPh sb="0" eb="2">
      <t>チンカ</t>
    </rPh>
    <rPh sb="3" eb="5">
      <t>イドウ</t>
    </rPh>
    <rPh sb="6" eb="8">
      <t>ケイシャ</t>
    </rPh>
    <phoneticPr fontId="4"/>
  </si>
  <si>
    <t>洗掘</t>
    <rPh sb="0" eb="2">
      <t>センクツ</t>
    </rPh>
    <phoneticPr fontId="4"/>
  </si>
  <si>
    <r>
      <t xml:space="preserve">　　　　　　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基礎が流水のため
著しく洗掘されている</t>
    </r>
    <rPh sb="15" eb="17">
      <t>キソ</t>
    </rPh>
    <rPh sb="18" eb="20">
      <t>リュウスイ</t>
    </rPh>
    <rPh sb="24" eb="25">
      <t>イチジル</t>
    </rPh>
    <rPh sb="27" eb="29">
      <t>センクツ</t>
    </rPh>
    <phoneticPr fontId="4"/>
  </si>
  <si>
    <t>摘要(精度)</t>
    <rPh sb="0" eb="2">
      <t>テキヨウ</t>
    </rPh>
    <rPh sb="3" eb="5">
      <t>セイド</t>
    </rPh>
    <phoneticPr fontId="4"/>
  </si>
  <si>
    <t>資料</t>
    <rPh sb="0" eb="2">
      <t>シリョウ</t>
    </rPh>
    <phoneticPr fontId="4"/>
  </si>
  <si>
    <t>図測</t>
    <rPh sb="0" eb="1">
      <t>ズ</t>
    </rPh>
    <rPh sb="1" eb="2">
      <t>ソク</t>
    </rPh>
    <phoneticPr fontId="4"/>
  </si>
  <si>
    <t>推定</t>
    <rPh sb="0" eb="2">
      <t>スイテイ</t>
    </rPh>
    <phoneticPr fontId="4"/>
  </si>
  <si>
    <t>精度入力欄</t>
    <rPh sb="0" eb="2">
      <t>セイド</t>
    </rPh>
    <rPh sb="2" eb="5">
      <t>ニュウリョクラン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</si>
  <si>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ボルトのゆるみ・
脱落の箇所が多い</t>
    </r>
    <rPh sb="30" eb="32">
      <t>ダツラク</t>
    </rPh>
    <rPh sb="33" eb="35">
      <t>カショ</t>
    </rPh>
    <rPh sb="36" eb="37">
      <t>オオ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</si>
  <si>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:34</t>
    </r>
    <r>
      <rPr>
        <sz val="8"/>
        <rFont val="ＭＳ ゴシック"/>
        <family val="3"/>
        <charset val="128"/>
      </rPr>
      <t xml:space="preserve">
耐候性&gt;
錆は層状の剥離がある</t>
    </r>
    <rPh sb="26" eb="27">
      <t>サビ</t>
    </rPh>
    <rPh sb="28" eb="30">
      <t>ソウジョウ</t>
    </rPh>
    <rPh sb="31" eb="33">
      <t>ハクリ</t>
    </rPh>
    <phoneticPr fontId="4"/>
  </si>
  <si>
    <r>
      <t xml:space="preserve">
</t>
    </r>
    <r>
      <rPr>
        <sz val="12"/>
        <rFont val="ＭＳ ゴシック"/>
        <family val="3"/>
        <charset val="128"/>
      </rPr>
      <t>①　</t>
    </r>
    <r>
      <rPr>
        <sz val="9"/>
        <rFont val="ＭＳ 明朝"/>
        <family val="1"/>
        <charset val="128"/>
      </rPr>
      <t>　
支承
ｱﾝｶｰﾎﾞﾙﾄ含む</t>
    </r>
    <rPh sb="5" eb="7">
      <t>シショウ</t>
    </rPh>
    <rPh sb="16" eb="17">
      <t>フク</t>
    </rPh>
    <phoneticPr fontId="4"/>
  </si>
  <si>
    <t>材質</t>
    <rPh sb="0" eb="2">
      <t>ザイシツ</t>
    </rPh>
    <phoneticPr fontId="4"/>
  </si>
  <si>
    <t>沈下・移動・傾斜</t>
    <rPh sb="0" eb="2">
      <t>チンカ</t>
    </rPh>
    <rPh sb="3" eb="5">
      <t>イドウ</t>
    </rPh>
    <rPh sb="6" eb="8">
      <t>ケイシャ</t>
    </rPh>
    <phoneticPr fontId="4"/>
  </si>
  <si>
    <r>
      <t xml:space="preserve">支点が沈下している 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下部工が移動･傾斜</t>
    </r>
    <rPh sb="0" eb="2">
      <t>シテン</t>
    </rPh>
    <rPh sb="3" eb="5">
      <t>チンカ</t>
    </rPh>
    <rPh sb="14" eb="16">
      <t>カブ</t>
    </rPh>
    <rPh sb="16" eb="17">
      <t>コウ</t>
    </rPh>
    <rPh sb="18" eb="20">
      <t>イドウ</t>
    </rPh>
    <rPh sb="21" eb="23">
      <t>ケイシャ</t>
    </rPh>
    <phoneticPr fontId="4"/>
  </si>
  <si>
    <r>
      <t xml:space="preserve">
</t>
    </r>
    <r>
      <rPr>
        <sz val="12"/>
        <rFont val="ＭＳ ゴシック"/>
        <family val="3"/>
        <charset val="128"/>
      </rPr>
      <t>②　</t>
    </r>
    <r>
      <rPr>
        <sz val="9"/>
        <rFont val="ＭＳ 明朝"/>
        <family val="1"/>
        <charset val="128"/>
      </rPr>
      <t>　
落橋防止
装　置</t>
    </r>
    <rPh sb="5" eb="6">
      <t>ラク</t>
    </rPh>
    <rPh sb="6" eb="7">
      <t>ハシ</t>
    </rPh>
    <rPh sb="7" eb="9">
      <t>ボウシ</t>
    </rPh>
    <rPh sb="10" eb="11">
      <t>ソウ</t>
    </rPh>
    <rPh sb="12" eb="13">
      <t>チ</t>
    </rPh>
    <phoneticPr fontId="4"/>
  </si>
  <si>
    <t>(鋼製部)</t>
    <rPh sb="1" eb="3">
      <t>コウセイ</t>
    </rPh>
    <rPh sb="3" eb="4">
      <t>ブ</t>
    </rPh>
    <phoneticPr fontId="4"/>
  </si>
  <si>
    <t>沓座拡幅部
変位制限
装置等も
含む</t>
    <rPh sb="0" eb="1">
      <t>クツ</t>
    </rPh>
    <rPh sb="1" eb="2">
      <t>ザ</t>
    </rPh>
    <rPh sb="2" eb="5">
      <t>カクフクブ</t>
    </rPh>
    <rPh sb="6" eb="8">
      <t>ヘンイ</t>
    </rPh>
    <rPh sb="8" eb="10">
      <t>セイゲン</t>
    </rPh>
    <rPh sb="11" eb="13">
      <t>ソウチ</t>
    </rPh>
    <rPh sb="13" eb="14">
      <t>トウ</t>
    </rPh>
    <rPh sb="16" eb="17">
      <t>フク</t>
    </rPh>
    <phoneticPr fontId="4"/>
  </si>
  <si>
    <r>
      <t xml:space="preserve">
</t>
    </r>
    <r>
      <rPr>
        <sz val="12"/>
        <rFont val="ＭＳ ゴシック"/>
        <family val="3"/>
        <charset val="128"/>
      </rPr>
      <t>③</t>
    </r>
    <r>
      <rPr>
        <sz val="9"/>
        <rFont val="ＭＳ 明朝"/>
        <family val="1"/>
        <charset val="128"/>
      </rPr>
      <t>　　
落橋防止
装　置
(Co部)</t>
    </r>
    <rPh sb="17" eb="18">
      <t>ブ</t>
    </rPh>
    <phoneticPr fontId="4"/>
  </si>
  <si>
    <r>
      <t xml:space="preserve">
</t>
    </r>
    <r>
      <rPr>
        <sz val="12"/>
        <rFont val="ＭＳ ゴシック"/>
        <family val="3"/>
        <charset val="128"/>
      </rPr>
      <t>③</t>
    </r>
    <r>
      <rPr>
        <sz val="9"/>
        <rFont val="ＭＳ 明朝"/>
        <family val="1"/>
        <charset val="128"/>
      </rPr>
      <t xml:space="preserve">
Co高欄
(壁式)</t>
    </r>
    <rPh sb="5" eb="6">
      <t>ダカ</t>
    </rPh>
    <rPh sb="6" eb="7">
      <t>ラン</t>
    </rPh>
    <rPh sb="9" eb="10">
      <t>カベ</t>
    </rPh>
    <rPh sb="10" eb="11">
      <t>シキ</t>
    </rPh>
    <phoneticPr fontId="4"/>
  </si>
  <si>
    <r>
      <t xml:space="preserve">
</t>
    </r>
    <r>
      <rPr>
        <sz val="12"/>
        <rFont val="ＭＳ ゴシック"/>
        <family val="3"/>
        <charset val="128"/>
      </rPr>
      <t>②　</t>
    </r>
    <r>
      <rPr>
        <sz val="9"/>
        <rFont val="ＭＳ 明朝"/>
        <family val="1"/>
        <charset val="128"/>
      </rPr>
      <t>　
伸縮装置</t>
    </r>
    <rPh sb="5" eb="7">
      <t>シンシュク</t>
    </rPh>
    <rPh sb="7" eb="9">
      <t>ソウチ</t>
    </rPh>
    <phoneticPr fontId="4"/>
  </si>
  <si>
    <t>路面の凹凸</t>
    <rPh sb="0" eb="2">
      <t>ロメン</t>
    </rPh>
    <rPh sb="3" eb="5">
      <t>オウトツ</t>
    </rPh>
    <phoneticPr fontId="4"/>
  </si>
  <si>
    <t>遊間の異常</t>
    <rPh sb="0" eb="1">
      <t>ユウ</t>
    </rPh>
    <rPh sb="1" eb="2">
      <t>アイダ</t>
    </rPh>
    <rPh sb="3" eb="5">
      <t>イジョウ</t>
    </rPh>
    <phoneticPr fontId="4"/>
  </si>
  <si>
    <r>
      <t xml:space="preserve">左右の遊間が　　　  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極端に異なる又は遊間が
直角方向にずれている</t>
    </r>
    <rPh sb="0" eb="2">
      <t>サユウ</t>
    </rPh>
    <rPh sb="3" eb="4">
      <t>ユウ</t>
    </rPh>
    <rPh sb="4" eb="5">
      <t>アイダ</t>
    </rPh>
    <rPh sb="18" eb="19">
      <t>コト</t>
    </rPh>
    <rPh sb="21" eb="22">
      <t>マタ</t>
    </rPh>
    <rPh sb="23" eb="25">
      <t>ユウカン</t>
    </rPh>
    <rPh sb="29" eb="31">
      <t>ホウコウ</t>
    </rPh>
    <phoneticPr fontId="4"/>
  </si>
  <si>
    <r>
      <t xml:space="preserve">遊間が異常に広い　 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継ぎ手の歯が完全に離れている又は桁とﾊﾟﾗﾍﾟｯﾄ，桁同士が接触している</t>
    </r>
    <rPh sb="0" eb="2">
      <t>ユウカン</t>
    </rPh>
    <rPh sb="3" eb="5">
      <t>イジョウ</t>
    </rPh>
    <rPh sb="6" eb="7">
      <t>ヒロ</t>
    </rPh>
    <rPh sb="14" eb="15">
      <t>ツ</t>
    </rPh>
    <rPh sb="16" eb="17">
      <t>テ</t>
    </rPh>
    <rPh sb="18" eb="19">
      <t>ハ</t>
    </rPh>
    <rPh sb="20" eb="22">
      <t>カンゼン</t>
    </rPh>
    <rPh sb="23" eb="24">
      <t>ハナ</t>
    </rPh>
    <rPh sb="28" eb="29">
      <t>マタ</t>
    </rPh>
    <rPh sb="30" eb="31">
      <t>ケタ</t>
    </rPh>
    <rPh sb="39" eb="42">
      <t>ドウシガ</t>
    </rPh>
    <rPh sb="42" eb="48">
      <t>セッショクシテイル</t>
    </rPh>
    <phoneticPr fontId="4"/>
  </si>
  <si>
    <r>
      <t xml:space="preserve">路面の段差が　　 </t>
    </r>
    <r>
      <rPr>
        <i/>
        <sz val="8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 2cm未満</t>
    </r>
    <rPh sb="0" eb="2">
      <t>ロメン</t>
    </rPh>
    <rPh sb="3" eb="5">
      <t>ダンサ</t>
    </rPh>
    <rPh sb="17" eb="19">
      <t>ミマン</t>
    </rPh>
    <phoneticPr fontId="4"/>
  </si>
  <si>
    <r>
      <t xml:space="preserve">路面の段差が　　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 2cm以上</t>
    </r>
    <rPh sb="17" eb="19">
      <t>イジョウ</t>
    </rPh>
    <phoneticPr fontId="4"/>
  </si>
  <si>
    <r>
      <t xml:space="preserve"> 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　　　無</t>
    </r>
    <rPh sb="17" eb="18">
      <t>ム</t>
    </rPh>
    <phoneticPr fontId="4"/>
  </si>
  <si>
    <t>P1</t>
    <phoneticPr fontId="4"/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</si>
  <si>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</si>
  <si>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</si>
  <si>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</si>
  <si>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</si>
  <si>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</si>
  <si>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</si>
  <si>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</si>
  <si>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</si>
  <si>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</si>
  <si>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</si>
  <si>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</si>
  <si>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</si>
  <si>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</si>
  <si>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</si>
  <si>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</si>
  <si>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</si>
  <si>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</si>
  <si>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</si>
  <si>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</si>
  <si>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</si>
  <si>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</si>
  <si>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</si>
  <si>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</si>
  <si>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橋台・橋脚とも</t>
    <rPh sb="0" eb="2">
      <t>キョウダイ</t>
    </rPh>
    <rPh sb="3" eb="5">
      <t>キョウキャク</t>
    </rPh>
    <phoneticPr fontId="4"/>
  </si>
  <si>
    <t>最大変状要素</t>
    <rPh sb="0" eb="2">
      <t>サイダイ</t>
    </rPh>
    <rPh sb="2" eb="4">
      <t>ヘンジョウ</t>
    </rPh>
    <rPh sb="4" eb="6">
      <t>ヨウソ</t>
    </rPh>
    <phoneticPr fontId="4"/>
  </si>
  <si>
    <t>異常な
たわみ</t>
    <rPh sb="0" eb="2">
      <t>イジョウ</t>
    </rPh>
    <phoneticPr fontId="4"/>
  </si>
  <si>
    <t>①左側端張出し</t>
    <rPh sb="1" eb="2">
      <t>ヒダリ</t>
    </rPh>
    <phoneticPr fontId="4"/>
  </si>
  <si>
    <t>②左側歩道下</t>
    <rPh sb="1" eb="2">
      <t>ヒダリ</t>
    </rPh>
    <phoneticPr fontId="4"/>
  </si>
  <si>
    <t>④右側歩道下</t>
    <rPh sb="1" eb="2">
      <t>ミギ</t>
    </rPh>
    <phoneticPr fontId="4"/>
  </si>
  <si>
    <t>⑤右側端張出し</t>
    <rPh sb="1" eb="2">
      <t>ミギ</t>
    </rPh>
    <phoneticPr fontId="4"/>
  </si>
  <si>
    <t>①左側端耳桁</t>
    <rPh sb="1" eb="2">
      <t>ヒダリ</t>
    </rPh>
    <rPh sb="4" eb="5">
      <t>ミミ</t>
    </rPh>
    <rPh sb="5" eb="6">
      <t>ケタ</t>
    </rPh>
    <phoneticPr fontId="4"/>
  </si>
  <si>
    <t>⑤右側端耳桁</t>
    <rPh sb="1" eb="2">
      <t>ミギ</t>
    </rPh>
    <rPh sb="4" eb="5">
      <t>ミミ</t>
    </rPh>
    <rPh sb="5" eb="6">
      <t>ケタ</t>
    </rPh>
    <phoneticPr fontId="4"/>
  </si>
  <si>
    <r>
      <t>_</t>
    </r>
    <r>
      <rPr>
        <sz val="9"/>
        <rFont val="ＭＳ ゴシック"/>
        <family val="3"/>
        <charset val="128"/>
      </rPr>
      <t xml:space="preserve">  漏水
   滞水</t>
    </r>
    <phoneticPr fontId="4"/>
  </si>
  <si>
    <t>異常な
音,振動</t>
    <rPh sb="0" eb="2">
      <t>イジョウ</t>
    </rPh>
    <rPh sb="4" eb="5">
      <t>オト</t>
    </rPh>
    <rPh sb="6" eb="8">
      <t>シンドウ</t>
    </rPh>
    <phoneticPr fontId="4"/>
  </si>
  <si>
    <t>土砂
詰り</t>
    <rPh sb="0" eb="2">
      <t>ドシャ</t>
    </rPh>
    <rPh sb="3" eb="4">
      <t>ナジ</t>
    </rPh>
    <phoneticPr fontId="4"/>
  </si>
  <si>
    <t>※</t>
    <phoneticPr fontId="4"/>
  </si>
  <si>
    <t>#
1/1</t>
    <phoneticPr fontId="4"/>
  </si>
  <si>
    <t>コンクリート高欄（壁式）</t>
    <rPh sb="6" eb="7">
      <t>タカ</t>
    </rPh>
    <rPh sb="7" eb="8">
      <t>ラン</t>
    </rPh>
    <rPh sb="9" eb="10">
      <t>カベ</t>
    </rPh>
    <rPh sb="10" eb="11">
      <t>シキ</t>
    </rPh>
    <phoneticPr fontId="23"/>
  </si>
  <si>
    <t>鋼製高欄・防護柵（ガードレール）</t>
    <rPh sb="0" eb="2">
      <t>コウセイ</t>
    </rPh>
    <rPh sb="5" eb="7">
      <t>ボウゴ</t>
    </rPh>
    <rPh sb="7" eb="8">
      <t>サク</t>
    </rPh>
    <phoneticPr fontId="23"/>
  </si>
  <si>
    <t>支承本体（アンカーボルト）</t>
    <rPh sb="0" eb="1">
      <t>シ</t>
    </rPh>
    <rPh sb="1" eb="2">
      <t>ショウ</t>
    </rPh>
    <rPh sb="2" eb="4">
      <t>ホンタイ</t>
    </rPh>
    <phoneticPr fontId="23"/>
  </si>
  <si>
    <t>落橋防止装置（鋼製部）</t>
    <rPh sb="0" eb="1">
      <t>オ</t>
    </rPh>
    <rPh sb="1" eb="2">
      <t>ハシ</t>
    </rPh>
    <rPh sb="2" eb="4">
      <t>ボウシ</t>
    </rPh>
    <rPh sb="4" eb="6">
      <t>ソウチ</t>
    </rPh>
    <rPh sb="7" eb="9">
      <t>コウセイ</t>
    </rPh>
    <rPh sb="9" eb="10">
      <t>ブ</t>
    </rPh>
    <phoneticPr fontId="23"/>
  </si>
  <si>
    <t>　〃（Co部），変位制限装置等</t>
    <rPh sb="5" eb="6">
      <t>ブ</t>
    </rPh>
    <rPh sb="8" eb="10">
      <t>ヘンイ</t>
    </rPh>
    <rPh sb="10" eb="12">
      <t>セイゲン</t>
    </rPh>
    <rPh sb="12" eb="14">
      <t>ソウチ</t>
    </rPh>
    <rPh sb="14" eb="15">
      <t>トウ</t>
    </rPh>
    <phoneticPr fontId="23"/>
  </si>
  <si>
    <t>構成する
床版通り数</t>
    <rPh sb="0" eb="2">
      <t>コウセイ</t>
    </rPh>
    <rPh sb="5" eb="7">
      <t>ショウバン</t>
    </rPh>
    <rPh sb="9" eb="10">
      <t>カズ</t>
    </rPh>
    <phoneticPr fontId="4"/>
  </si>
  <si>
    <r>
      <t xml:space="preserve">
</t>
    </r>
    <r>
      <rPr>
        <sz val="12"/>
        <rFont val="ＭＳ ゴシック"/>
        <family val="3"/>
        <charset val="128"/>
      </rPr>
      <t>①</t>
    </r>
    <r>
      <rPr>
        <sz val="9"/>
        <rFont val="ＭＳ ゴシック"/>
        <family val="3"/>
        <charset val="128"/>
      </rPr>
      <t xml:space="preserve">　　
</t>
    </r>
    <r>
      <rPr>
        <sz val="9"/>
        <rFont val="ＭＳ 明朝"/>
        <family val="1"/>
        <charset val="128"/>
      </rPr>
      <t>A1橋台</t>
    </r>
    <rPh sb="7" eb="9">
      <t>キョウダイ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</si>
  <si>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</si>
  <si>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(B－0.5×2)×L</t>
    <phoneticPr fontId="4"/>
  </si>
  <si>
    <t>コンクリート主桁高</t>
    <phoneticPr fontId="4"/>
  </si>
  <si>
    <t>m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</si>
  <si>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</si>
  <si>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コンクリート主桁下幅</t>
    <phoneticPr fontId="4"/>
  </si>
  <si>
    <t>m</t>
    <phoneticPr fontId="4"/>
  </si>
  <si>
    <t>コンクリート横桁本数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</si>
  <si>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</si>
  <si>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</si>
  <si>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A1橋台高（フーチング除く）</t>
    <phoneticPr fontId="4"/>
  </si>
  <si>
    <t>m</t>
    <phoneticPr fontId="4"/>
  </si>
  <si>
    <t>A2橋台高（　〃　）</t>
    <phoneticPr fontId="4"/>
  </si>
  <si>
    <t>m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</si>
  <si>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</si>
  <si>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</si>
  <si>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P1コンクリート橋脚高（　〃　）</t>
    <phoneticPr fontId="4"/>
  </si>
  <si>
    <t>m</t>
    <phoneticPr fontId="4"/>
  </si>
  <si>
    <r>
      <t>④</t>
    </r>
    <r>
      <rPr>
        <vertAlign val="subscript"/>
        <sz val="9.5"/>
        <rFont val="ＭＳ 明朝"/>
        <family val="1"/>
        <charset val="128"/>
      </rPr>
      <t>-1</t>
    </r>
    <r>
      <rPr>
        <sz val="9.5"/>
        <rFont val="ＭＳ 明朝"/>
        <family val="1"/>
        <charset val="128"/>
      </rPr>
      <t>P1コンクリート橋脚（　〃　）</t>
    </r>
    <rPh sb="11" eb="13">
      <t>キョウキャク</t>
    </rPh>
    <phoneticPr fontId="4"/>
  </si>
  <si>
    <t>P2コンクリート橋脚高（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</si>
  <si>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</t>
    </r>
    <r>
      <rPr>
        <sz val="9.5"/>
        <rFont val="ＭＳ 明朝"/>
        <family val="1"/>
        <charset val="128"/>
      </rPr>
      <t>P2コンクリート橋脚（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</si>
  <si>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t>P3コンクリート橋脚高（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</si>
  <si>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-3</t>
    </r>
    <r>
      <rPr>
        <sz val="9.5"/>
        <rFont val="ＭＳ 明朝"/>
        <family val="1"/>
        <charset val="128"/>
      </rPr>
      <t>P3コンクリート橋脚（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</si>
  <si>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t>P4コンクリート橋脚高（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</si>
  <si>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-4</t>
    </r>
    <r>
      <rPr>
        <sz val="9.5"/>
        <rFont val="ＭＳ 明朝"/>
        <family val="1"/>
        <charset val="128"/>
      </rPr>
      <t>P4コンクリート橋脚（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</si>
  <si>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t>P5コンクリート橋脚高（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</si>
  <si>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-5</t>
    </r>
    <r>
      <rPr>
        <sz val="9.5"/>
        <rFont val="ＭＳ 明朝"/>
        <family val="1"/>
        <charset val="128"/>
      </rPr>
      <t>P5コンクリート橋脚（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</si>
  <si>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t>P6コンクリート橋脚高（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</si>
  <si>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-6</t>
    </r>
    <r>
      <rPr>
        <sz val="9.5"/>
        <rFont val="ＭＳ 明朝"/>
        <family val="1"/>
        <charset val="128"/>
      </rPr>
      <t>P6コンクリート橋脚（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</si>
  <si>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t>P7コンクリート橋脚高（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</si>
  <si>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-7</t>
    </r>
    <r>
      <rPr>
        <sz val="9.5"/>
        <rFont val="ＭＳ 明朝"/>
        <family val="1"/>
        <charset val="128"/>
      </rPr>
      <t>P7コンクリート橋脚（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</si>
  <si>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/>
    </r>
  </si>
  <si>
    <t>P8コンクリート橋脚高（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</si>
  <si>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-8</t>
    </r>
    <r>
      <rPr>
        <sz val="9.5"/>
        <rFont val="ＭＳ 明朝"/>
        <family val="1"/>
        <charset val="128"/>
      </rPr>
      <t>P8コンクリート橋脚（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</si>
  <si>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4</t>
    </r>
    <r>
      <rPr>
        <sz val="11"/>
        <rFont val="ＭＳ 明朝"/>
        <family val="1"/>
        <charset val="128"/>
      </rPr>
      <t/>
    </r>
  </si>
  <si>
    <t>P9コンクリート橋脚高（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</si>
  <si>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-9</t>
    </r>
    <r>
      <rPr>
        <sz val="9.5"/>
        <rFont val="ＭＳ 明朝"/>
        <family val="1"/>
        <charset val="128"/>
      </rPr>
      <t>P9コンクリート橋脚（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</si>
  <si>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5</t>
    </r>
    <r>
      <rPr>
        <sz val="11"/>
        <rFont val="ＭＳ 明朝"/>
        <family val="1"/>
        <charset val="128"/>
      </rPr>
      <t/>
    </r>
  </si>
  <si>
    <t>P10コンクリート橋脚高（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</si>
  <si>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-10</t>
    </r>
    <r>
      <rPr>
        <sz val="9.5"/>
        <rFont val="ＭＳ 明朝"/>
        <family val="1"/>
        <charset val="128"/>
      </rPr>
      <t>P10コンクリート橋脚（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</si>
  <si>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6</t>
    </r>
    <r>
      <rPr>
        <sz val="11"/>
        <rFont val="ＭＳ 明朝"/>
        <family val="1"/>
        <charset val="128"/>
      </rPr>
      <t/>
    </r>
  </si>
  <si>
    <t>P11コンクリート橋脚高（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</si>
  <si>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-11</t>
    </r>
    <r>
      <rPr>
        <sz val="9.5"/>
        <rFont val="ＭＳ 明朝"/>
        <family val="1"/>
        <charset val="128"/>
      </rPr>
      <t>P11コンクリート橋脚（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</si>
  <si>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7</t>
    </r>
    <r>
      <rPr>
        <sz val="11"/>
        <rFont val="ＭＳ 明朝"/>
        <family val="1"/>
        <charset val="128"/>
      </rPr>
      <t/>
    </r>
  </si>
  <si>
    <t>P12コンクリート橋脚高（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</si>
  <si>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-12</t>
    </r>
    <r>
      <rPr>
        <sz val="9.5"/>
        <rFont val="ＭＳ 明朝"/>
        <family val="1"/>
        <charset val="128"/>
      </rPr>
      <t>P12コンクリート橋脚（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</si>
  <si>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8</t>
    </r>
    <r>
      <rPr>
        <sz val="11"/>
        <rFont val="ＭＳ 明朝"/>
        <family val="1"/>
        <charset val="128"/>
      </rPr>
      <t/>
    </r>
  </si>
  <si>
    <t>P13コンクリート橋脚高（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</si>
  <si>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-13</t>
    </r>
    <r>
      <rPr>
        <sz val="9.5"/>
        <rFont val="ＭＳ 明朝"/>
        <family val="1"/>
        <charset val="128"/>
      </rPr>
      <t>P13コンクリート橋脚（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</si>
  <si>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9</t>
    </r>
    <r>
      <rPr>
        <sz val="11"/>
        <rFont val="ＭＳ 明朝"/>
        <family val="1"/>
        <charset val="128"/>
      </rPr>
      <t/>
    </r>
  </si>
  <si>
    <t>P14コンクリート橋脚高（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</si>
  <si>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-14</t>
    </r>
    <r>
      <rPr>
        <sz val="9.5"/>
        <rFont val="ＭＳ 明朝"/>
        <family val="1"/>
        <charset val="128"/>
      </rPr>
      <t>P14コンクリート橋脚（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</si>
  <si>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10</t>
    </r>
    <r>
      <rPr>
        <sz val="11"/>
        <rFont val="ＭＳ 明朝"/>
        <family val="1"/>
        <charset val="128"/>
      </rPr>
      <t/>
    </r>
  </si>
  <si>
    <t>P15コンクリート橋脚高（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</si>
  <si>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-15</t>
    </r>
    <r>
      <rPr>
        <sz val="9.5"/>
        <rFont val="ＭＳ 明朝"/>
        <family val="1"/>
        <charset val="128"/>
      </rPr>
      <t>P15コンクリート橋脚（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</si>
  <si>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11</t>
    </r>
    <r>
      <rPr>
        <sz val="11"/>
        <rFont val="ＭＳ 明朝"/>
        <family val="1"/>
        <charset val="128"/>
      </rPr>
      <t/>
    </r>
  </si>
  <si>
    <t>P16コンクリート橋脚高（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</si>
  <si>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-16</t>
    </r>
    <r>
      <rPr>
        <sz val="9.5"/>
        <rFont val="ＭＳ 明朝"/>
        <family val="1"/>
        <charset val="128"/>
      </rPr>
      <t>P16コンクリート橋脚（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</si>
  <si>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12</t>
    </r>
    <r>
      <rPr>
        <sz val="11"/>
        <rFont val="ＭＳ 明朝"/>
        <family val="1"/>
        <charset val="128"/>
      </rPr>
      <t/>
    </r>
  </si>
  <si>
    <t>P17コンクリート橋脚高（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</si>
  <si>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-17</t>
    </r>
    <r>
      <rPr>
        <sz val="9.5"/>
        <rFont val="ＭＳ 明朝"/>
        <family val="1"/>
        <charset val="128"/>
      </rPr>
      <t>P17コンクリート橋脚（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</si>
  <si>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13</t>
    </r>
    <r>
      <rPr>
        <sz val="11"/>
        <rFont val="ＭＳ 明朝"/>
        <family val="1"/>
        <charset val="128"/>
      </rPr>
      <t/>
    </r>
  </si>
  <si>
    <t>P18コンクリート橋脚高（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</si>
  <si>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-18</t>
    </r>
    <r>
      <rPr>
        <sz val="9.5"/>
        <rFont val="ＭＳ 明朝"/>
        <family val="1"/>
        <charset val="128"/>
      </rPr>
      <t>P18コンクリート橋脚（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</si>
  <si>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14</t>
    </r>
    <r>
      <rPr>
        <sz val="11"/>
        <rFont val="ＭＳ 明朝"/>
        <family val="1"/>
        <charset val="128"/>
      </rPr>
      <t/>
    </r>
  </si>
  <si>
    <t>P19コンクリート橋脚高（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</si>
  <si>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-19</t>
    </r>
    <r>
      <rPr>
        <sz val="9.5"/>
        <rFont val="ＭＳ 明朝"/>
        <family val="1"/>
        <charset val="128"/>
      </rPr>
      <t>P19コンクリート橋脚（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</si>
  <si>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15</t>
    </r>
    <r>
      <rPr>
        <sz val="11"/>
        <rFont val="ＭＳ 明朝"/>
        <family val="1"/>
        <charset val="128"/>
      </rPr>
      <t/>
    </r>
  </si>
  <si>
    <t>P20コンクリート橋脚高（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</si>
  <si>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-20</t>
    </r>
    <r>
      <rPr>
        <sz val="9.5"/>
        <rFont val="ＭＳ 明朝"/>
        <family val="1"/>
        <charset val="128"/>
      </rPr>
      <t>P20コンクリート橋脚（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</si>
  <si>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16</t>
    </r>
    <r>
      <rPr>
        <sz val="11"/>
        <rFont val="ＭＳ 明朝"/>
        <family val="1"/>
        <charset val="128"/>
      </rPr>
      <t/>
    </r>
  </si>
  <si>
    <t>P21コンクリート橋脚高（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</si>
  <si>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-21</t>
    </r>
    <r>
      <rPr>
        <sz val="9.5"/>
        <rFont val="ＭＳ 明朝"/>
        <family val="1"/>
        <charset val="128"/>
      </rPr>
      <t>P21コンクリート橋脚（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</si>
  <si>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17</t>
    </r>
    <r>
      <rPr>
        <sz val="11"/>
        <rFont val="ＭＳ 明朝"/>
        <family val="1"/>
        <charset val="128"/>
      </rPr>
      <t/>
    </r>
  </si>
  <si>
    <t>P22コンクリート橋脚高（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</si>
  <si>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-22</t>
    </r>
    <r>
      <rPr>
        <sz val="9.5"/>
        <rFont val="ＭＳ 明朝"/>
        <family val="1"/>
        <charset val="128"/>
      </rPr>
      <t>P22コンクリート橋脚（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</si>
  <si>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18</t>
    </r>
    <r>
      <rPr>
        <sz val="11"/>
        <rFont val="ＭＳ 明朝"/>
        <family val="1"/>
        <charset val="128"/>
      </rPr>
      <t/>
    </r>
  </si>
  <si>
    <t>P23コンクリート橋脚高（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</si>
  <si>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-23</t>
    </r>
    <r>
      <rPr>
        <sz val="9.5"/>
        <rFont val="ＭＳ 明朝"/>
        <family val="1"/>
        <charset val="128"/>
      </rPr>
      <t>P23コンクリート橋脚（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</si>
  <si>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19</t>
    </r>
    <r>
      <rPr>
        <sz val="11"/>
        <rFont val="ＭＳ 明朝"/>
        <family val="1"/>
        <charset val="128"/>
      </rPr>
      <t/>
    </r>
  </si>
  <si>
    <t>P24コンクリート橋脚高（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</si>
  <si>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-24</t>
    </r>
    <r>
      <rPr>
        <sz val="9.5"/>
        <rFont val="ＭＳ 明朝"/>
        <family val="1"/>
        <charset val="128"/>
      </rPr>
      <t>P24コンクリート橋脚（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</si>
  <si>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20</t>
    </r>
    <r>
      <rPr>
        <sz val="11"/>
        <rFont val="ＭＳ 明朝"/>
        <family val="1"/>
        <charset val="128"/>
      </rPr>
      <t/>
    </r>
  </si>
  <si>
    <t>(B－0.5×2)×L</t>
    <phoneticPr fontId="4"/>
  </si>
  <si>
    <t>m</t>
    <phoneticPr fontId="4"/>
  </si>
  <si>
    <t>L×2</t>
    <phoneticPr fontId="4"/>
  </si>
  <si>
    <t>m</t>
    <phoneticPr fontId="4"/>
  </si>
  <si>
    <t>L×2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</si>
  <si>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</si>
  <si>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B×L</t>
    <phoneticPr fontId="4"/>
  </si>
  <si>
    <t>AnH×(B＋0.5×2)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</si>
  <si>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</si>
  <si>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m</t>
    <phoneticPr fontId="4"/>
  </si>
  <si>
    <t>橋脚</t>
    <rPh sb="0" eb="2">
      <t>キョウキャク</t>
    </rPh>
    <phoneticPr fontId="4"/>
  </si>
  <si>
    <t>0101</t>
  </si>
  <si>
    <t>0102</t>
  </si>
  <si>
    <t>0201</t>
    <phoneticPr fontId="4"/>
  </si>
  <si>
    <t>0202</t>
    <phoneticPr fontId="4"/>
  </si>
  <si>
    <t>0301</t>
    <phoneticPr fontId="4"/>
  </si>
  <si>
    <t>0302</t>
    <phoneticPr fontId="4"/>
  </si>
  <si>
    <t>0401</t>
    <phoneticPr fontId="4"/>
  </si>
  <si>
    <t>0402</t>
    <phoneticPr fontId="4"/>
  </si>
  <si>
    <t>n01</t>
    <phoneticPr fontId="4"/>
  </si>
  <si>
    <t>n02</t>
    <phoneticPr fontId="4"/>
  </si>
  <si>
    <t>定期点検調書その
3
　点検模式図</t>
    <rPh sb="0" eb="2">
      <t>テイキ</t>
    </rPh>
    <rPh sb="2" eb="4">
      <t>テンケン</t>
    </rPh>
    <rPh sb="4" eb="6">
      <t>チョウショ</t>
    </rPh>
    <rPh sb="12" eb="14">
      <t>テンケン</t>
    </rPh>
    <rPh sb="14" eb="16">
      <t>モシキ</t>
    </rPh>
    <rPh sb="16" eb="17">
      <t>ズ</t>
    </rPh>
    <phoneticPr fontId="4"/>
  </si>
  <si>
    <t>定期点検調書その
4
　現地状況写真</t>
    <rPh sb="0" eb="2">
      <t>テイキ</t>
    </rPh>
    <rPh sb="2" eb="4">
      <t>テンケン</t>
    </rPh>
    <rPh sb="4" eb="6">
      <t>チョウショ</t>
    </rPh>
    <rPh sb="12" eb="14">
      <t>ゲンチ</t>
    </rPh>
    <rPh sb="14" eb="16">
      <t>ジョウキョウ</t>
    </rPh>
    <rPh sb="16" eb="18">
      <t>シャシン</t>
    </rPh>
    <phoneticPr fontId="4"/>
  </si>
  <si>
    <t>(主桁高×2＋下幅)×L×N×α</t>
    <rPh sb="1" eb="2">
      <t>シュ</t>
    </rPh>
    <rPh sb="2" eb="3">
      <t>ケタ</t>
    </rPh>
    <rPh sb="3" eb="4">
      <t>タカ</t>
    </rPh>
    <rPh sb="7" eb="9">
      <t>シタハバ</t>
    </rPh>
    <phoneticPr fontId="4"/>
  </si>
  <si>
    <t>( 　〃　 )×横桁長×本数×α</t>
    <rPh sb="8" eb="9">
      <t>ヨコ</t>
    </rPh>
    <rPh sb="9" eb="10">
      <t>ケタ</t>
    </rPh>
    <rPh sb="10" eb="11">
      <t>ナガ</t>
    </rPh>
    <rPh sb="12" eb="14">
      <t>ホンスウ</t>
    </rPh>
    <phoneticPr fontId="4"/>
  </si>
  <si>
    <t>A1H×(B－0.5×2)×α</t>
    <phoneticPr fontId="4"/>
  </si>
  <si>
    <t>A2H×(B－0.5×2)×α</t>
    <phoneticPr fontId="4"/>
  </si>
  <si>
    <t>P1H×(W＋T)×2×α</t>
    <phoneticPr fontId="4"/>
  </si>
  <si>
    <t>P2H×(W＋T)×2×α</t>
    <phoneticPr fontId="4"/>
  </si>
  <si>
    <t>P3H×(W＋T)×2×α</t>
    <phoneticPr fontId="4"/>
  </si>
  <si>
    <t>P4H×(W＋T)×2×α</t>
    <phoneticPr fontId="4"/>
  </si>
  <si>
    <t>P5H×(W＋T)×2×α</t>
    <phoneticPr fontId="4"/>
  </si>
  <si>
    <t>P6H×(W＋T)×2×α</t>
    <phoneticPr fontId="4"/>
  </si>
  <si>
    <t>P7H×(W＋T)×2×α</t>
    <phoneticPr fontId="4"/>
  </si>
  <si>
    <t>P8H×(W＋T)×2×α</t>
    <phoneticPr fontId="4"/>
  </si>
  <si>
    <t>P9H×(W＋T)×2×α</t>
    <phoneticPr fontId="4"/>
  </si>
  <si>
    <t>P10H×(W＋T)×2×α</t>
    <phoneticPr fontId="4"/>
  </si>
  <si>
    <t>P11H×(W＋T)×2×α</t>
    <phoneticPr fontId="4"/>
  </si>
  <si>
    <t>P12H×(W＋T)×2×α</t>
    <phoneticPr fontId="4"/>
  </si>
  <si>
    <t>P13H×(W＋T)×2×α</t>
    <phoneticPr fontId="4"/>
  </si>
  <si>
    <t>P14H×(W＋T)×2×α</t>
    <phoneticPr fontId="4"/>
  </si>
  <si>
    <t>P15H×(W＋T)×2×α</t>
    <phoneticPr fontId="4"/>
  </si>
  <si>
    <t>P16H×(W＋T)×2×α</t>
    <phoneticPr fontId="4"/>
  </si>
  <si>
    <t>P17H×(W＋T)×2×α</t>
    <phoneticPr fontId="4"/>
  </si>
  <si>
    <t>P18H×(W＋T)×2×α</t>
    <phoneticPr fontId="4"/>
  </si>
  <si>
    <t>P19H×(W＋T)×2×α</t>
    <phoneticPr fontId="4"/>
  </si>
  <si>
    <t>P20H×(W＋T)×2×α</t>
    <phoneticPr fontId="4"/>
  </si>
  <si>
    <t>P21H×(W＋T)×2×α</t>
    <phoneticPr fontId="4"/>
  </si>
  <si>
    <t>P22H×(W＋T)×2×α</t>
    <phoneticPr fontId="4"/>
  </si>
  <si>
    <t>P23H×(W＋T)×2×α</t>
    <phoneticPr fontId="4"/>
  </si>
  <si>
    <t>P24H×(W＋T)×2×α</t>
    <phoneticPr fontId="4"/>
  </si>
  <si>
    <t>0.5×6×L×α</t>
    <phoneticPr fontId="4"/>
  </si>
  <si>
    <t>αは補修率（面補修のとき：1.0，厚さ補修のとき：厚さ）を示す。</t>
    <rPh sb="2" eb="4">
      <t>ホシュウ</t>
    </rPh>
    <rPh sb="4" eb="5">
      <t>リツ</t>
    </rPh>
    <rPh sb="6" eb="7">
      <t>メン</t>
    </rPh>
    <rPh sb="7" eb="9">
      <t>ホシュウ</t>
    </rPh>
    <rPh sb="17" eb="18">
      <t>アツ</t>
    </rPh>
    <rPh sb="19" eb="21">
      <t>ホシュウ</t>
    </rPh>
    <rPh sb="25" eb="26">
      <t>アツ</t>
    </rPh>
    <rPh sb="29" eb="30">
      <t>シメ</t>
    </rPh>
    <phoneticPr fontId="4"/>
  </si>
  <si>
    <t>橋面防水処理</t>
    <rPh sb="0" eb="1">
      <t>ハシ</t>
    </rPh>
    <rPh sb="1" eb="2">
      <t>メン</t>
    </rPh>
    <rPh sb="2" eb="4">
      <t>ボウスイ</t>
    </rPh>
    <rPh sb="4" eb="6">
      <t>ショリ</t>
    </rPh>
    <phoneticPr fontId="4"/>
  </si>
  <si>
    <t>除　外
できる
要因の
抹　消</t>
    <rPh sb="0" eb="1">
      <t>ジョ</t>
    </rPh>
    <rPh sb="2" eb="3">
      <t>ソト</t>
    </rPh>
    <rPh sb="8" eb="10">
      <t>ヨウイン</t>
    </rPh>
    <rPh sb="12" eb="13">
      <t>マチ</t>
    </rPh>
    <rPh sb="14" eb="15">
      <t>ケ</t>
    </rPh>
    <phoneticPr fontId="4"/>
  </si>
  <si>
    <r>
      <t>径間</t>
    </r>
    <r>
      <rPr>
        <i/>
        <sz val="9"/>
        <rFont val="Century"/>
        <family val="1"/>
      </rPr>
      <t>01</t>
    </r>
    <rPh sb="0" eb="2">
      <t>ケイカン</t>
    </rPh>
    <phoneticPr fontId="4"/>
  </si>
  <si>
    <r>
      <t>径間</t>
    </r>
    <r>
      <rPr>
        <i/>
        <sz val="9"/>
        <rFont val="Century"/>
        <family val="1"/>
      </rPr>
      <t>02</t>
    </r>
    <r>
      <rPr>
        <sz val="11"/>
        <rFont val="ＭＳ 明朝"/>
        <family val="1"/>
        <charset val="128"/>
      </rPr>
      <t/>
    </r>
    <rPh sb="0" eb="2">
      <t>ケイカン</t>
    </rPh>
    <phoneticPr fontId="4"/>
  </si>
  <si>
    <r>
      <t>径間</t>
    </r>
    <r>
      <rPr>
        <i/>
        <sz val="9"/>
        <rFont val="Century"/>
        <family val="1"/>
      </rPr>
      <t>n</t>
    </r>
    <rPh sb="0" eb="2">
      <t>ケイカン</t>
    </rPh>
    <phoneticPr fontId="4"/>
  </si>
  <si>
    <t>:
:</t>
    <phoneticPr fontId="4"/>
  </si>
  <si>
    <t>01n</t>
    <phoneticPr fontId="4"/>
  </si>
  <si>
    <t>02n</t>
    <phoneticPr fontId="4"/>
  </si>
  <si>
    <r>
      <t>左から主桁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床版</t>
    </r>
    <r>
      <rPr>
        <sz val="9"/>
        <rFont val="Century"/>
        <family val="1"/>
      </rPr>
      <t>)01</t>
    </r>
    <r>
      <rPr>
        <sz val="9"/>
        <rFont val="ＭＳ 明朝"/>
        <family val="1"/>
        <charset val="128"/>
      </rPr>
      <t>，</t>
    </r>
    <r>
      <rPr>
        <sz val="9"/>
        <rFont val="Century"/>
        <family val="1"/>
      </rPr>
      <t>02</t>
    </r>
    <r>
      <rPr>
        <sz val="9"/>
        <rFont val="ＭＳ 明朝"/>
        <family val="1"/>
        <charset val="128"/>
      </rPr>
      <t>，</t>
    </r>
    <r>
      <rPr>
        <sz val="9"/>
        <rFont val="Century"/>
        <family val="1"/>
      </rPr>
      <t>03</t>
    </r>
    <r>
      <rPr>
        <sz val="9"/>
        <rFont val="ＭＳ 明朝"/>
        <family val="1"/>
        <charset val="128"/>
      </rPr>
      <t>･･･主桁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床版</t>
    </r>
    <r>
      <rPr>
        <sz val="9"/>
        <rFont val="Century"/>
        <family val="1"/>
      </rPr>
      <t>)n</t>
    </r>
    <r>
      <rPr>
        <sz val="9"/>
        <rFont val="ＭＳ 明朝"/>
        <family val="1"/>
        <charset val="128"/>
      </rPr>
      <t>とする。</t>
    </r>
    <rPh sb="3" eb="4">
      <t>シュ</t>
    </rPh>
    <rPh sb="4" eb="5">
      <t>ケタ</t>
    </rPh>
    <rPh sb="6" eb="8">
      <t>ショウバン</t>
    </rPh>
    <rPh sb="20" eb="21">
      <t>シュ</t>
    </rPh>
    <rPh sb="21" eb="22">
      <t>ケタ</t>
    </rPh>
    <rPh sb="23" eb="25">
      <t>ショウバン</t>
    </rPh>
    <phoneticPr fontId="4"/>
  </si>
  <si>
    <r>
      <t>主桁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床版</t>
    </r>
    <r>
      <rPr>
        <sz val="9"/>
        <rFont val="Century"/>
        <family val="1"/>
      </rPr>
      <t>)01</t>
    </r>
    <r>
      <rPr>
        <sz val="9"/>
        <rFont val="ＭＳ 明朝"/>
        <family val="1"/>
        <charset val="128"/>
      </rPr>
      <t>，</t>
    </r>
    <r>
      <rPr>
        <sz val="9"/>
        <rFont val="Century"/>
        <family val="1"/>
      </rPr>
      <t>02</t>
    </r>
    <r>
      <rPr>
        <sz val="9"/>
        <rFont val="ＭＳ 明朝"/>
        <family val="1"/>
        <charset val="128"/>
      </rPr>
      <t>，</t>
    </r>
    <r>
      <rPr>
        <sz val="9"/>
        <rFont val="Century"/>
        <family val="1"/>
      </rPr>
      <t>03</t>
    </r>
    <r>
      <rPr>
        <sz val="9"/>
        <rFont val="ＭＳ 明朝"/>
        <family val="1"/>
        <charset val="128"/>
      </rPr>
      <t>･･･主桁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床版</t>
    </r>
    <r>
      <rPr>
        <sz val="9"/>
        <rFont val="Century"/>
        <family val="1"/>
      </rPr>
      <t>)n</t>
    </r>
    <r>
      <rPr>
        <sz val="9"/>
        <rFont val="ＭＳ 明朝"/>
        <family val="1"/>
        <charset val="128"/>
      </rPr>
      <t>とする。</t>
    </r>
    <rPh sb="0" eb="1">
      <t>シュ</t>
    </rPh>
    <rPh sb="1" eb="2">
      <t>ケタ</t>
    </rPh>
    <rPh sb="3" eb="5">
      <t>ショウバン</t>
    </rPh>
    <rPh sb="17" eb="18">
      <t>シュ</t>
    </rPh>
    <rPh sb="18" eb="19">
      <t>ケタ</t>
    </rPh>
    <rPh sb="20" eb="22">
      <t>ショウバン</t>
    </rPh>
    <phoneticPr fontId="4"/>
  </si>
  <si>
    <r>
      <t>補修橋長</t>
    </r>
    <r>
      <rPr>
        <sz val="8"/>
        <rFont val="ＭＳ 明朝"/>
        <family val="1"/>
        <charset val="128"/>
      </rPr>
      <t>（諸元の橋長と不一致のとき）</t>
    </r>
    <rPh sb="0" eb="2">
      <t>ホシュウ</t>
    </rPh>
    <rPh sb="2" eb="4">
      <t>キョウチョウ</t>
    </rPh>
    <rPh sb="5" eb="7">
      <t>ショゲン</t>
    </rPh>
    <rPh sb="8" eb="10">
      <t>キョウチョウ</t>
    </rPh>
    <rPh sb="11" eb="14">
      <t>フイッチ</t>
    </rPh>
    <phoneticPr fontId="4"/>
  </si>
  <si>
    <t>m</t>
    <phoneticPr fontId="4"/>
  </si>
  <si>
    <r>
      <t>補修幅員</t>
    </r>
    <r>
      <rPr>
        <sz val="8"/>
        <rFont val="ＭＳ 明朝"/>
        <family val="1"/>
        <charset val="128"/>
      </rPr>
      <t>（諸元の幅員と不一致のとき）</t>
    </r>
    <rPh sb="0" eb="2">
      <t>ホシュウ</t>
    </rPh>
    <rPh sb="2" eb="4">
      <t>フクイン</t>
    </rPh>
    <rPh sb="8" eb="10">
      <t>フクイン</t>
    </rPh>
    <phoneticPr fontId="4"/>
  </si>
  <si>
    <t>調書区分数</t>
    <rPh sb="0" eb="2">
      <t>チョウショ</t>
    </rPh>
    <rPh sb="2" eb="4">
      <t>クブン</t>
    </rPh>
    <rPh sb="4" eb="5">
      <t>カズ</t>
    </rPh>
    <phoneticPr fontId="4"/>
  </si>
  <si>
    <r>
      <t>支承基数(ベタの場合は面積:m</t>
    </r>
    <r>
      <rPr>
        <vertAlign val="superscript"/>
        <sz val="9.5"/>
        <rFont val="ＭＳ 明朝"/>
        <family val="1"/>
        <charset val="128"/>
      </rPr>
      <t>2</t>
    </r>
    <r>
      <rPr>
        <sz val="9.5"/>
        <rFont val="ＭＳ 明朝"/>
        <family val="1"/>
        <charset val="128"/>
      </rPr>
      <t>)</t>
    </r>
    <rPh sb="8" eb="10">
      <t>バアイ</t>
    </rPh>
    <rPh sb="11" eb="13">
      <t>メンセキ</t>
    </rPh>
    <phoneticPr fontId="4"/>
  </si>
  <si>
    <r>
      <t>基･m</t>
    </r>
    <r>
      <rPr>
        <vertAlign val="superscript"/>
        <sz val="9.5"/>
        <rFont val="ＭＳ 明朝"/>
        <family val="1"/>
        <charset val="128"/>
      </rPr>
      <t>2</t>
    </r>
    <rPh sb="0" eb="1">
      <t>キ</t>
    </rPh>
    <phoneticPr fontId="4"/>
  </si>
  <si>
    <t>交差区分│名称</t>
    <rPh sb="0" eb="2">
      <t>コウサ</t>
    </rPh>
    <rPh sb="2" eb="3">
      <t>ク</t>
    </rPh>
    <rPh sb="3" eb="4">
      <t>ブン</t>
    </rPh>
    <rPh sb="5" eb="7">
      <t>メイショウ</t>
    </rPh>
    <phoneticPr fontId="4"/>
  </si>
  <si>
    <r>
      <t xml:space="preserve">                 </t>
    </r>
    <r>
      <rPr>
        <i/>
        <sz val="9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塗装&gt;           
防食皮膜の劣化範囲が
広く点錆が発生</t>
    </r>
    <rPh sb="21" eb="23">
      <t>トソウ</t>
    </rPh>
    <rPh sb="38" eb="40">
      <t>ヒマク</t>
    </rPh>
    <rPh sb="41" eb="43">
      <t>レッカ</t>
    </rPh>
    <rPh sb="43" eb="45">
      <t>ハンイ</t>
    </rPh>
    <rPh sb="47" eb="48">
      <t>ヒロ</t>
    </rPh>
    <rPh sb="49" eb="51">
      <t>テンサビ</t>
    </rPh>
    <rPh sb="52" eb="54">
      <t>ハッセイ</t>
    </rPh>
    <phoneticPr fontId="4"/>
  </si>
  <si>
    <r>
      <t xml:space="preserve">メッキ&gt; 防食皮膜の  </t>
    </r>
    <r>
      <rPr>
        <i/>
        <sz val="8"/>
        <color indexed="10"/>
        <rFont val="ＭＳ ゴシック"/>
        <family val="3"/>
        <charset val="128"/>
      </rPr>
      <t>:33</t>
    </r>
    <r>
      <rPr>
        <sz val="8"/>
        <rFont val="ＭＳ ゴシック"/>
        <family val="3"/>
        <charset val="128"/>
      </rPr>
      <t xml:space="preserve">        
劣化範囲が広</t>
    </r>
    <r>
      <rPr>
        <sz val="8"/>
        <rFont val="ＭＳ Ｐゴシック"/>
        <family val="3"/>
        <charset val="128"/>
      </rPr>
      <t>く</t>
    </r>
    <r>
      <rPr>
        <sz val="8"/>
        <rFont val="ＭＳ ゴシック"/>
        <family val="3"/>
        <charset val="128"/>
      </rPr>
      <t>点錆が発生</t>
    </r>
    <rPh sb="26" eb="28">
      <t>ハンイ</t>
    </rPh>
    <rPh sb="29" eb="30">
      <t>ヒロ</t>
    </rPh>
    <rPh sb="31" eb="33">
      <t>テンサビ</t>
    </rPh>
    <rPh sb="34" eb="36">
      <t>ハッセイ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</si>
  <si>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塗装&gt;           
防食皮膜の劣化範囲が
広く点錆が発生</t>
    </r>
    <rPh sb="21" eb="23">
      <t>トソウ</t>
    </rPh>
    <rPh sb="36" eb="38">
      <t>ボウショク</t>
    </rPh>
    <rPh sb="38" eb="40">
      <t>ヒマク</t>
    </rPh>
    <rPh sb="41" eb="43">
      <t>レッカ</t>
    </rPh>
    <rPh sb="43" eb="45">
      <t>ハンイ</t>
    </rPh>
    <rPh sb="47" eb="48">
      <t>ヒロ</t>
    </rPh>
    <rPh sb="49" eb="51">
      <t>テンサビ</t>
    </rPh>
    <rPh sb="52" eb="54">
      <t>ハッセイ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</si>
  <si>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塗装&gt;           
防食皮膜の劣化範囲が
広く点錆が発生</t>
    </r>
    <rPh sb="21" eb="23">
      <t>トソウ</t>
    </rPh>
    <rPh sb="38" eb="40">
      <t>ヒマク</t>
    </rPh>
    <rPh sb="41" eb="43">
      <t>レッカ</t>
    </rPh>
    <rPh sb="43" eb="45">
      <t>ハンイ</t>
    </rPh>
    <rPh sb="47" eb="48">
      <t>ヒロ</t>
    </rPh>
    <rPh sb="49" eb="51">
      <t>テンサビ</t>
    </rPh>
    <rPh sb="52" eb="54">
      <t>ハッセイ</t>
    </rPh>
    <phoneticPr fontId="4"/>
  </si>
  <si>
    <t>鋼橋の再塗装</t>
    <rPh sb="0" eb="1">
      <t>コウ</t>
    </rPh>
    <rPh sb="1" eb="2">
      <t>キョウ</t>
    </rPh>
    <rPh sb="3" eb="6">
      <t>サイトソウ</t>
    </rPh>
    <phoneticPr fontId="4"/>
  </si>
  <si>
    <t>主桁，横桁等</t>
    <rPh sb="3" eb="4">
      <t>ヨコ</t>
    </rPh>
    <rPh sb="4" eb="5">
      <t>ケタ</t>
    </rPh>
    <phoneticPr fontId="4"/>
  </si>
  <si>
    <t>舗装の更新</t>
    <rPh sb="0" eb="2">
      <t>ホソウ</t>
    </rPh>
    <rPh sb="3" eb="5">
      <t>コウシン</t>
    </rPh>
    <phoneticPr fontId="4"/>
  </si>
  <si>
    <t>路面</t>
    <rPh sb="0" eb="2">
      <t>ロメン</t>
    </rPh>
    <phoneticPr fontId="4"/>
  </si>
  <si>
    <t>伸縮装置の取替え</t>
    <rPh sb="0" eb="2">
      <t>シンシュク</t>
    </rPh>
    <rPh sb="2" eb="4">
      <t>ソウチ</t>
    </rPh>
    <rPh sb="5" eb="7">
      <t>トリカ</t>
    </rPh>
    <phoneticPr fontId="4"/>
  </si>
  <si>
    <t>支承の取替え</t>
    <rPh sb="0" eb="1">
      <t>シ</t>
    </rPh>
    <rPh sb="1" eb="2">
      <t>ショウ</t>
    </rPh>
    <rPh sb="3" eb="5">
      <t>トリカ</t>
    </rPh>
    <phoneticPr fontId="4"/>
  </si>
  <si>
    <t>高欄・防護柵の取替え</t>
    <rPh sb="0" eb="1">
      <t>コウ</t>
    </rPh>
    <rPh sb="1" eb="2">
      <t>ラン</t>
    </rPh>
    <rPh sb="3" eb="5">
      <t>ボウゴ</t>
    </rPh>
    <rPh sb="5" eb="6">
      <t>サク</t>
    </rPh>
    <rPh sb="7" eb="9">
      <t>トリカ</t>
    </rPh>
    <phoneticPr fontId="4"/>
  </si>
  <si>
    <t>変状度（劣化・損傷度）</t>
    <rPh sb="0" eb="3">
      <t>ヘンジョウド</t>
    </rPh>
    <rPh sb="4" eb="6">
      <t>レッカ</t>
    </rPh>
    <rPh sb="7" eb="9">
      <t>ソンショウ</t>
    </rPh>
    <rPh sb="9" eb="10">
      <t>タビ</t>
    </rPh>
    <phoneticPr fontId="4"/>
  </si>
  <si>
    <t>最大変状
要素細分</t>
    <rPh sb="0" eb="2">
      <t>サイダイ</t>
    </rPh>
    <rPh sb="2" eb="4">
      <t>ヘンジョウ</t>
    </rPh>
    <rPh sb="5" eb="7">
      <t>ヨウソ</t>
    </rPh>
    <rPh sb="7" eb="9">
      <t>サイブン</t>
    </rPh>
    <phoneticPr fontId="4"/>
  </si>
  <si>
    <r>
      <t>並べた</t>
    </r>
    <r>
      <rPr>
        <sz val="9"/>
        <rFont val="Century"/>
        <family val="1"/>
      </rPr>
      <t xml:space="preserve"> 4</t>
    </r>
    <r>
      <rPr>
        <sz val="9"/>
        <rFont val="ＭＳ 明朝"/>
        <family val="1"/>
        <charset val="128"/>
      </rPr>
      <t>ケタの要素細分</t>
    </r>
    <r>
      <rPr>
        <sz val="9"/>
        <rFont val="Century"/>
        <family val="1"/>
      </rPr>
      <t>"</t>
    </r>
    <r>
      <rPr>
        <sz val="9"/>
        <rFont val="ＭＳ 明朝"/>
        <family val="1"/>
        <charset val="128"/>
      </rPr>
      <t>○○○○</t>
    </r>
    <r>
      <rPr>
        <sz val="9"/>
        <rFont val="Century"/>
        <family val="1"/>
      </rPr>
      <t>"</t>
    </r>
    <r>
      <rPr>
        <sz val="9"/>
        <rFont val="ＭＳ 明朝"/>
        <family val="1"/>
        <charset val="128"/>
      </rPr>
      <t>で表現する。下図参照</t>
    </r>
    <rPh sb="0" eb="1">
      <t>ナラ</t>
    </rPh>
    <rPh sb="8" eb="10">
      <t>ヨウソ</t>
    </rPh>
    <rPh sb="10" eb="12">
      <t>サイブン</t>
    </rPh>
    <rPh sb="19" eb="21">
      <t>ヒョウゲン</t>
    </rPh>
    <rPh sb="24" eb="26">
      <t>カズ</t>
    </rPh>
    <rPh sb="26" eb="28">
      <t>サンショウ</t>
    </rPh>
    <phoneticPr fontId="4"/>
  </si>
  <si>
    <r>
      <t>※</t>
    </r>
    <r>
      <rPr>
        <i/>
        <sz val="9"/>
        <rFont val="Century"/>
        <family val="1"/>
      </rPr>
      <t xml:space="preserve"> </t>
    </r>
    <r>
      <rPr>
        <i/>
        <sz val="9"/>
        <rFont val="ＭＳ 明朝"/>
        <family val="1"/>
        <charset val="128"/>
      </rPr>
      <t>一般的な桁橋の床版は</t>
    </r>
    <r>
      <rPr>
        <i/>
        <sz val="9"/>
        <rFont val="Century"/>
        <family val="1"/>
      </rPr>
      <t xml:space="preserve"> n+1</t>
    </r>
    <r>
      <rPr>
        <i/>
        <sz val="9"/>
        <rFont val="ＭＳ 明朝"/>
        <family val="1"/>
        <charset val="128"/>
      </rPr>
      <t>までの数字になる。</t>
    </r>
    <rPh sb="2" eb="5">
      <t>イッパンテキ</t>
    </rPh>
    <rPh sb="6" eb="7">
      <t>ケタ</t>
    </rPh>
    <rPh sb="7" eb="8">
      <t>バシ</t>
    </rPh>
    <rPh sb="9" eb="11">
      <t>ショウバン</t>
    </rPh>
    <rPh sb="19" eb="21">
      <t>スウジ</t>
    </rPh>
    <phoneticPr fontId="4"/>
  </si>
  <si>
    <r>
      <t>個別の要素を特定する場合、</t>
    </r>
    <r>
      <rPr>
        <sz val="9"/>
        <rFont val="Century"/>
        <family val="1"/>
      </rPr>
      <t>"</t>
    </r>
    <r>
      <rPr>
        <sz val="9"/>
        <rFont val="ＭＳ 明朝"/>
        <family val="1"/>
        <charset val="128"/>
      </rPr>
      <t>通り･径間</t>
    </r>
    <r>
      <rPr>
        <sz val="9"/>
        <rFont val="Century"/>
        <family val="1"/>
      </rPr>
      <t>"</t>
    </r>
    <r>
      <rPr>
        <sz val="9"/>
        <rFont val="ＭＳ 明朝"/>
        <family val="1"/>
        <charset val="128"/>
      </rPr>
      <t>の順番を続けて</t>
    </r>
    <rPh sb="0" eb="2">
      <t>コベツ</t>
    </rPh>
    <rPh sb="3" eb="5">
      <t>ヨウソ</t>
    </rPh>
    <rPh sb="6" eb="8">
      <t>トクテイ</t>
    </rPh>
    <rPh sb="10" eb="12">
      <t>バアイ</t>
    </rPh>
    <rPh sb="17" eb="19">
      <t>ケイカン</t>
    </rPh>
    <rPh sb="21" eb="23">
      <t>ジュンバン</t>
    </rPh>
    <rPh sb="24" eb="25">
      <t>ツヅ</t>
    </rPh>
    <phoneticPr fontId="4"/>
  </si>
  <si>
    <t>④橋脚枠組足場（合計）</t>
    <rPh sb="1" eb="3">
      <t>キョウキャク</t>
    </rPh>
    <rPh sb="3" eb="4">
      <t>ワク</t>
    </rPh>
    <rPh sb="4" eb="5">
      <t>クミ</t>
    </rPh>
    <rPh sb="5" eb="7">
      <t>アシバ</t>
    </rPh>
    <rPh sb="8" eb="10">
      <t>ゴウケイ</t>
    </rPh>
    <phoneticPr fontId="4"/>
  </si>
  <si>
    <t>②,③橋台枠組足場（合計）</t>
    <rPh sb="3" eb="5">
      <t>キョウダイ</t>
    </rPh>
    <rPh sb="5" eb="7">
      <t>ワクグ</t>
    </rPh>
    <rPh sb="7" eb="9">
      <t>アシバ</t>
    </rPh>
    <rPh sb="10" eb="12">
      <t>ゴウケイ</t>
    </rPh>
    <phoneticPr fontId="4"/>
  </si>
  <si>
    <r>
      <t>_</t>
    </r>
    <r>
      <rPr>
        <sz val="9"/>
        <color indexed="23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 xml:space="preserve"> 漏水
   滞水</t>
    </r>
    <phoneticPr fontId="4"/>
  </si>
  <si>
    <t>最新1</t>
    <rPh sb="0" eb="2">
      <t>サイシン</t>
    </rPh>
    <phoneticPr fontId="4"/>
  </si>
  <si>
    <t>最新2</t>
    <rPh sb="0" eb="2">
      <t>サイシン</t>
    </rPh>
    <phoneticPr fontId="4"/>
  </si>
  <si>
    <t>最新3</t>
    <rPh sb="0" eb="2">
      <t>サイシン</t>
    </rPh>
    <phoneticPr fontId="4"/>
  </si>
  <si>
    <t>最新4</t>
    <rPh sb="0" eb="2">
      <t>サイシン</t>
    </rPh>
    <phoneticPr fontId="4"/>
  </si>
  <si>
    <t>最新5</t>
    <rPh sb="0" eb="2">
      <t>サイシン</t>
    </rPh>
    <phoneticPr fontId="4"/>
  </si>
  <si>
    <t>最新6</t>
    <rPh sb="0" eb="2">
      <t>サイシン</t>
    </rPh>
    <phoneticPr fontId="4"/>
  </si>
  <si>
    <t>最新7</t>
    <rPh sb="0" eb="2">
      <t>サイシン</t>
    </rPh>
    <phoneticPr fontId="4"/>
  </si>
  <si>
    <t>最新8</t>
    <rPh sb="0" eb="2">
      <t>サイシン</t>
    </rPh>
    <phoneticPr fontId="4"/>
  </si>
  <si>
    <t>最新9</t>
    <rPh sb="0" eb="2">
      <t>サイシン</t>
    </rPh>
    <phoneticPr fontId="4"/>
  </si>
  <si>
    <t>最新10</t>
    <rPh sb="0" eb="2">
      <t>サイシン</t>
    </rPh>
    <phoneticPr fontId="4"/>
  </si>
  <si>
    <t>改訂履歴</t>
    <rPh sb="0" eb="2">
      <t>カイテイ</t>
    </rPh>
    <rPh sb="2" eb="4">
      <t>リレキ</t>
    </rPh>
    <phoneticPr fontId="4"/>
  </si>
  <si>
    <t>ver2.00</t>
    <phoneticPr fontId="4"/>
  </si>
  <si>
    <t>・</t>
    <phoneticPr fontId="4"/>
  </si>
  <si>
    <t>見直し初版</t>
    <rPh sb="0" eb="2">
      <t>ミナオ</t>
    </rPh>
    <rPh sb="3" eb="5">
      <t>ショハン</t>
    </rPh>
    <phoneticPr fontId="4"/>
  </si>
  <si>
    <t>ver2.10</t>
    <phoneticPr fontId="4"/>
  </si>
  <si>
    <t>パソコン，プリンタの組合せにより印刷プレビューが崩れることを防ぐため、調書上部の橋りょう番号等のヘッダーを</t>
    <rPh sb="10" eb="12">
      <t>クミアワ</t>
    </rPh>
    <rPh sb="16" eb="18">
      <t>インサツ</t>
    </rPh>
    <rPh sb="24" eb="25">
      <t>クズ</t>
    </rPh>
    <rPh sb="30" eb="31">
      <t>フセ</t>
    </rPh>
    <rPh sb="35" eb="37">
      <t>チョウショ</t>
    </rPh>
    <rPh sb="37" eb="39">
      <t>ジョウブ</t>
    </rPh>
    <rPh sb="40" eb="41">
      <t>キョウ</t>
    </rPh>
    <rPh sb="44" eb="46">
      <t>バンゴウ</t>
    </rPh>
    <rPh sb="46" eb="47">
      <t>トウ</t>
    </rPh>
    <phoneticPr fontId="4"/>
  </si>
  <si>
    <t>1.諸元･総合結果の“支承材”，“伸縮装置”区分入力欄のコメントに「不明は-1」の表示を追加</t>
    <rPh sb="11" eb="13">
      <t>シショウ</t>
    </rPh>
    <rPh sb="13" eb="14">
      <t>ザイ</t>
    </rPh>
    <rPh sb="17" eb="19">
      <t>シンシュク</t>
    </rPh>
    <rPh sb="19" eb="21">
      <t>ソウチ</t>
    </rPh>
    <rPh sb="22" eb="24">
      <t>クブン</t>
    </rPh>
    <rPh sb="24" eb="27">
      <t>ニュウリョクラン</t>
    </rPh>
    <rPh sb="34" eb="36">
      <t>フメイ</t>
    </rPh>
    <rPh sb="41" eb="43">
      <t>ヒョウジ</t>
    </rPh>
    <rPh sb="44" eb="46">
      <t>ツイカ</t>
    </rPh>
    <phoneticPr fontId="4"/>
  </si>
  <si>
    <t>7.橋台・基礎の①A1橋台，②A2橋台の“鉄筋の有無”入力欄のコメントから「空白は0」の表示を削除</t>
    <phoneticPr fontId="4"/>
  </si>
  <si>
    <t>カメラオブジェクトからセルのみでの表示に変更，同時にセル幅調整</t>
    <rPh sb="17" eb="19">
      <t>ヒョウジ</t>
    </rPh>
    <rPh sb="20" eb="22">
      <t>ヘンコウ</t>
    </rPh>
    <rPh sb="23" eb="25">
      <t>ドウジ</t>
    </rPh>
    <rPh sb="28" eb="29">
      <t>ハバ</t>
    </rPh>
    <rPh sb="29" eb="31">
      <t>チョウセイ</t>
    </rPh>
    <phoneticPr fontId="4"/>
  </si>
  <si>
    <t xml:space="preserve"> 架設年(西暦)  橋長｜径間数｜桁種   </t>
    <rPh sb="10" eb="12">
      <t>キョウチョウ</t>
    </rPh>
    <rPh sb="13" eb="14">
      <t>ケイ</t>
    </rPh>
    <rPh sb="14" eb="15">
      <t>カン</t>
    </rPh>
    <rPh sb="15" eb="16">
      <t>スウ</t>
    </rPh>
    <rPh sb="17" eb="19">
      <t>ケタシュ</t>
    </rPh>
    <phoneticPr fontId="4"/>
  </si>
  <si>
    <t>橋りょう番号･名称</t>
    <rPh sb="0" eb="1">
      <t>キョウ</t>
    </rPh>
    <rPh sb="4" eb="6">
      <t>バンゴウ</t>
    </rPh>
    <rPh sb="7" eb="9">
      <t>メイショウ</t>
    </rPh>
    <phoneticPr fontId="4"/>
  </si>
  <si>
    <t>架設年(西暦)</t>
    <rPh sb="0" eb="3">
      <t>カセツネン</t>
    </rPh>
    <rPh sb="4" eb="6">
      <t>セイレキ</t>
    </rPh>
    <phoneticPr fontId="4"/>
  </si>
  <si>
    <t>橋長｜径間数｜桁種</t>
    <rPh sb="0" eb="2">
      <t>キョウチョウ</t>
    </rPh>
    <rPh sb="3" eb="4">
      <t>ケイ</t>
    </rPh>
    <rPh sb="4" eb="5">
      <t>カン</t>
    </rPh>
    <rPh sb="5" eb="6">
      <t>スウ</t>
    </rPh>
    <rPh sb="7" eb="9">
      <t>ケタシュ</t>
    </rPh>
    <phoneticPr fontId="4"/>
  </si>
  <si>
    <t xml:space="preserve">事務所名 </t>
    <rPh sb="0" eb="2">
      <t>ジム</t>
    </rPh>
    <rPh sb="2" eb="3">
      <t>ショ</t>
    </rPh>
    <rPh sb="3" eb="4">
      <t>メイ</t>
    </rPh>
    <phoneticPr fontId="4"/>
  </si>
  <si>
    <t xml:space="preserve">所 在 地 </t>
    <rPh sb="0" eb="1">
      <t>トコロ</t>
    </rPh>
    <rPh sb="2" eb="3">
      <t>ザイ</t>
    </rPh>
    <rPh sb="4" eb="5">
      <t>チ</t>
    </rPh>
    <phoneticPr fontId="4"/>
  </si>
  <si>
    <t xml:space="preserve">路線名 </t>
    <rPh sb="0" eb="3">
      <t>ロセンメイ</t>
    </rPh>
    <phoneticPr fontId="4"/>
  </si>
  <si>
    <t xml:space="preserve">■ 架設年(西暦)  橋長｜径間数｜桁種     </t>
    <rPh sb="2" eb="5">
      <t>カセツネン</t>
    </rPh>
    <rPh sb="6" eb="8">
      <t>セイレキ</t>
    </rPh>
    <phoneticPr fontId="4"/>
  </si>
  <si>
    <t>1.諸元･総合結果の“変状入力”入力欄のコメントに「空白は0」の表示を削除</t>
    <rPh sb="11" eb="12">
      <t>ヘン</t>
    </rPh>
    <rPh sb="12" eb="13">
      <t>ジョウ</t>
    </rPh>
    <rPh sb="13" eb="15">
      <t>ニュウリョク</t>
    </rPh>
    <rPh sb="16" eb="19">
      <t>ニュウリョクラン</t>
    </rPh>
    <rPh sb="26" eb="28">
      <t>クウハク</t>
    </rPh>
    <rPh sb="32" eb="34">
      <t>ヒョウジ</t>
    </rPh>
    <rPh sb="35" eb="37">
      <t>サクジョ</t>
    </rPh>
    <phoneticPr fontId="4"/>
  </si>
  <si>
    <t>以上の修正と調書の表示の不整合を調整</t>
    <rPh sb="0" eb="2">
      <t>イジョウ</t>
    </rPh>
    <rPh sb="3" eb="5">
      <t>シュウセイ</t>
    </rPh>
    <rPh sb="6" eb="8">
      <t>チョウショ</t>
    </rPh>
    <rPh sb="9" eb="11">
      <t>ヒョウジ</t>
    </rPh>
    <rPh sb="12" eb="15">
      <t>フセイゴウ</t>
    </rPh>
    <rPh sb="16" eb="18">
      <t>チョウセイ</t>
    </rPh>
    <phoneticPr fontId="4"/>
  </si>
  <si>
    <t>・</t>
    <phoneticPr fontId="4"/>
  </si>
  <si>
    <t>3.模式図の“地名(･左右岸)：A1橋台側からA2橋台方向へ”欄を“地名(･左右岸)：起点側から終点側方向へ”に変更</t>
    <rPh sb="2" eb="5">
      <t>モシキズ</t>
    </rPh>
    <rPh sb="7" eb="9">
      <t>チメイ</t>
    </rPh>
    <rPh sb="11" eb="14">
      <t>サユウガン</t>
    </rPh>
    <rPh sb="18" eb="20">
      <t>キョウダイ</t>
    </rPh>
    <rPh sb="20" eb="21">
      <t>ガワ</t>
    </rPh>
    <rPh sb="25" eb="27">
      <t>キョウダイ</t>
    </rPh>
    <rPh sb="27" eb="29">
      <t>ホウコウ</t>
    </rPh>
    <rPh sb="31" eb="32">
      <t>ラン</t>
    </rPh>
    <rPh sb="43" eb="45">
      <t>キテン</t>
    </rPh>
    <rPh sb="48" eb="50">
      <t>シュウテン</t>
    </rPh>
    <rPh sb="50" eb="51">
      <t>ガワ</t>
    </rPh>
    <rPh sb="51" eb="53">
      <t>ホウコウ</t>
    </rPh>
    <rPh sb="56" eb="58">
      <t>ヘンコウ</t>
    </rPh>
    <phoneticPr fontId="4"/>
  </si>
  <si>
    <t>4.状況写真の写真名の表示のうちで「A1橋台｣を「起点に｣、｢A2橋台｣を「終点｣に変更</t>
    <rPh sb="2" eb="4">
      <t>ジョウキョウ</t>
    </rPh>
    <rPh sb="4" eb="6">
      <t>シャシン</t>
    </rPh>
    <rPh sb="7" eb="9">
      <t>シャシン</t>
    </rPh>
    <rPh sb="9" eb="10">
      <t>メイ</t>
    </rPh>
    <rPh sb="11" eb="13">
      <t>ヒョウジ</t>
    </rPh>
    <rPh sb="20" eb="22">
      <t>キョウダイ</t>
    </rPh>
    <rPh sb="25" eb="27">
      <t>キテン</t>
    </rPh>
    <rPh sb="33" eb="35">
      <t>キョウダイ</t>
    </rPh>
    <rPh sb="38" eb="40">
      <t>シュウテン</t>
    </rPh>
    <rPh sb="42" eb="44">
      <t>ヘンコウ</t>
    </rPh>
    <phoneticPr fontId="4"/>
  </si>
  <si>
    <t>起点側</t>
    <rPh sb="0" eb="2">
      <t>キテン</t>
    </rPh>
    <rPh sb="2" eb="3">
      <t>ガワ</t>
    </rPh>
    <phoneticPr fontId="4"/>
  </si>
  <si>
    <t>終点側</t>
    <rPh sb="0" eb="2">
      <t>シュウテン</t>
    </rPh>
    <rPh sb="2" eb="3">
      <t>ガワ</t>
    </rPh>
    <phoneticPr fontId="4"/>
  </si>
  <si>
    <t>橋台</t>
    <rPh sb="0" eb="2">
      <t>キョウダイ</t>
    </rPh>
    <phoneticPr fontId="4"/>
  </si>
  <si>
    <r>
      <t>床版，主桁とも</t>
    </r>
    <r>
      <rPr>
        <sz val="9"/>
        <rFont val="Century"/>
        <family val="1"/>
      </rPr>
      <t>"</t>
    </r>
    <r>
      <rPr>
        <sz val="9"/>
        <rFont val="ＭＳ 明朝"/>
        <family val="1"/>
        <charset val="128"/>
      </rPr>
      <t>通り</t>
    </r>
    <r>
      <rPr>
        <sz val="9"/>
        <rFont val="Century"/>
        <family val="1"/>
      </rPr>
      <t>"</t>
    </r>
    <r>
      <rPr>
        <sz val="9"/>
        <rFont val="ＭＳ 明朝"/>
        <family val="1"/>
        <charset val="128"/>
      </rPr>
      <t>の要素細分を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終点側に向かって</t>
    </r>
    <rPh sb="0" eb="2">
      <t>ショウバン</t>
    </rPh>
    <rPh sb="3" eb="4">
      <t>シュ</t>
    </rPh>
    <rPh sb="4" eb="5">
      <t>ケタ</t>
    </rPh>
    <rPh sb="8" eb="9">
      <t>トオ</t>
    </rPh>
    <rPh sb="12" eb="14">
      <t>ヨウソ</t>
    </rPh>
    <rPh sb="14" eb="16">
      <t>サイブン</t>
    </rPh>
    <rPh sb="18" eb="20">
      <t>シュウテン</t>
    </rPh>
    <rPh sb="20" eb="21">
      <t>ガワ</t>
    </rPh>
    <rPh sb="22" eb="23">
      <t>ム</t>
    </rPh>
    <phoneticPr fontId="4"/>
  </si>
  <si>
    <r>
      <t>多径間の場合は</t>
    </r>
    <r>
      <rPr>
        <sz val="9"/>
        <rFont val="Century"/>
        <family val="1"/>
      </rPr>
      <t>"</t>
    </r>
    <r>
      <rPr>
        <sz val="9"/>
        <rFont val="ＭＳ 明朝"/>
        <family val="1"/>
        <charset val="128"/>
      </rPr>
      <t>径間</t>
    </r>
    <r>
      <rPr>
        <sz val="9"/>
        <rFont val="Century"/>
        <family val="1"/>
      </rPr>
      <t>"</t>
    </r>
    <r>
      <rPr>
        <sz val="9"/>
        <rFont val="ＭＳ 明朝"/>
        <family val="1"/>
        <charset val="128"/>
      </rPr>
      <t>ごとの要素細分をし、起点側から</t>
    </r>
    <rPh sb="0" eb="1">
      <t>タ</t>
    </rPh>
    <rPh sb="1" eb="2">
      <t>ケイ</t>
    </rPh>
    <rPh sb="2" eb="3">
      <t>アイダ</t>
    </rPh>
    <rPh sb="4" eb="6">
      <t>バアイ</t>
    </rPh>
    <rPh sb="8" eb="10">
      <t>ケイカン</t>
    </rPh>
    <rPh sb="14" eb="16">
      <t>ヨウソ</t>
    </rPh>
    <rPh sb="16" eb="18">
      <t>サイブン</t>
    </rPh>
    <rPh sb="21" eb="23">
      <t>キテン</t>
    </rPh>
    <rPh sb="23" eb="24">
      <t>ガワ</t>
    </rPh>
    <phoneticPr fontId="4"/>
  </si>
  <si>
    <t>ver2.11</t>
    <phoneticPr fontId="4"/>
  </si>
  <si>
    <t>・</t>
    <phoneticPr fontId="4"/>
  </si>
  <si>
    <t>ver2.12</t>
    <phoneticPr fontId="4"/>
  </si>
  <si>
    <t>1.諸元･総合結果の“下部工総合評価”の入力欄を1セルに結合</t>
    <rPh sb="11" eb="13">
      <t>カブ</t>
    </rPh>
    <rPh sb="13" eb="14">
      <t>コウ</t>
    </rPh>
    <rPh sb="14" eb="16">
      <t>ソウゴウ</t>
    </rPh>
    <rPh sb="16" eb="18">
      <t>ヒョウカ</t>
    </rPh>
    <rPh sb="20" eb="22">
      <t>ニュウリョク</t>
    </rPh>
    <rPh sb="22" eb="23">
      <t>ラン</t>
    </rPh>
    <rPh sb="28" eb="30">
      <t>ケツゴウ</t>
    </rPh>
    <phoneticPr fontId="4"/>
  </si>
  <si>
    <t>1.諸元･総合結果の“鋼橋塗装系”の表示を入力欄のコメントと整合</t>
    <rPh sb="11" eb="12">
      <t>コウ</t>
    </rPh>
    <rPh sb="12" eb="16">
      <t>キョウトソウケイ</t>
    </rPh>
    <rPh sb="18" eb="20">
      <t>ヒョウジ</t>
    </rPh>
    <rPh sb="21" eb="23">
      <t>ニュウリョク</t>
    </rPh>
    <rPh sb="23" eb="24">
      <t>ラン</t>
    </rPh>
    <rPh sb="30" eb="32">
      <t>セイゴウ</t>
    </rPh>
    <phoneticPr fontId="4"/>
  </si>
  <si>
    <t>ver2.13</t>
    <phoneticPr fontId="4"/>
  </si>
  <si>
    <t>1.支承部評価・落橋防止装置の“その他著しいもの”の項目のうち×消しを 各 1ヶ所解除（鋼製部，Co部）</t>
    <rPh sb="2" eb="4">
      <t>シショウ</t>
    </rPh>
    <rPh sb="4" eb="5">
      <t>ブ</t>
    </rPh>
    <rPh sb="5" eb="7">
      <t>ヒョウカ</t>
    </rPh>
    <rPh sb="8" eb="9">
      <t>ラク</t>
    </rPh>
    <rPh sb="9" eb="10">
      <t>ハシ</t>
    </rPh>
    <rPh sb="10" eb="12">
      <t>ボウシ</t>
    </rPh>
    <rPh sb="12" eb="14">
      <t>ソウチ</t>
    </rPh>
    <rPh sb="18" eb="19">
      <t>タ</t>
    </rPh>
    <rPh sb="19" eb="20">
      <t>イチジル</t>
    </rPh>
    <rPh sb="26" eb="28">
      <t>コウモク</t>
    </rPh>
    <rPh sb="32" eb="33">
      <t>ケ</t>
    </rPh>
    <rPh sb="36" eb="37">
      <t>カク</t>
    </rPh>
    <rPh sb="40" eb="41">
      <t>ショ</t>
    </rPh>
    <rPh sb="41" eb="43">
      <t>カイジョ</t>
    </rPh>
    <rPh sb="44" eb="46">
      <t>コウセイ</t>
    </rPh>
    <rPh sb="46" eb="47">
      <t>ブ</t>
    </rPh>
    <rPh sb="50" eb="51">
      <t>ブ</t>
    </rPh>
    <phoneticPr fontId="4"/>
  </si>
  <si>
    <t>⑥</t>
    <phoneticPr fontId="4"/>
  </si>
  <si>
    <t>ﾌﾘｶﾞﾅ</t>
    <phoneticPr fontId="4"/>
  </si>
  <si>
    <t>中部総合事務所県土整備局</t>
    <rPh sb="0" eb="2">
      <t>チュウブ</t>
    </rPh>
    <rPh sb="2" eb="4">
      <t>ソウゴウ</t>
    </rPh>
    <rPh sb="4" eb="6">
      <t>ジム</t>
    </rPh>
    <rPh sb="6" eb="7">
      <t>ショ</t>
    </rPh>
    <rPh sb="7" eb="8">
      <t>ケン</t>
    </rPh>
    <rPh sb="8" eb="9">
      <t>ド</t>
    </rPh>
    <rPh sb="9" eb="11">
      <t>セイビ</t>
    </rPh>
    <rPh sb="11" eb="12">
      <t>キョク</t>
    </rPh>
    <phoneticPr fontId="4"/>
  </si>
  <si>
    <t>橋梁区分子</t>
    <rPh sb="0" eb="2">
      <t>キョウリョウ</t>
    </rPh>
    <rPh sb="2" eb="4">
      <t>クブン</t>
    </rPh>
    <rPh sb="4" eb="5">
      <t>シ</t>
    </rPh>
    <phoneticPr fontId="4"/>
  </si>
  <si>
    <t>不明</t>
    <rPh sb="0" eb="2">
      <t>フメイ</t>
    </rPh>
    <phoneticPr fontId="4"/>
  </si>
  <si>
    <t>支承材</t>
  </si>
  <si>
    <t>伸縮装置</t>
  </si>
  <si>
    <t>高欄種別</t>
  </si>
  <si>
    <t>-</t>
    <phoneticPr fontId="4"/>
  </si>
  <si>
    <t>鋼製</t>
    <phoneticPr fontId="4"/>
  </si>
  <si>
    <t>U</t>
    <phoneticPr fontId="4"/>
  </si>
  <si>
    <t>ゴム製</t>
    <phoneticPr fontId="4"/>
  </si>
  <si>
    <t>コンクリート</t>
    <phoneticPr fontId="4"/>
  </si>
  <si>
    <t>D</t>
    <phoneticPr fontId="4"/>
  </si>
  <si>
    <t>ベタ</t>
    <phoneticPr fontId="4"/>
  </si>
  <si>
    <t>ガードレール</t>
    <phoneticPr fontId="4"/>
  </si>
  <si>
    <t>F</t>
    <phoneticPr fontId="4"/>
  </si>
  <si>
    <t>-</t>
    <phoneticPr fontId="4"/>
  </si>
  <si>
    <t>不明</t>
    <phoneticPr fontId="4"/>
  </si>
  <si>
    <t>W</t>
    <phoneticPr fontId="4"/>
  </si>
  <si>
    <t>M</t>
    <phoneticPr fontId="4"/>
  </si>
  <si>
    <t>S</t>
    <phoneticPr fontId="4"/>
  </si>
  <si>
    <t>Z</t>
    <phoneticPr fontId="4"/>
  </si>
  <si>
    <t>L</t>
    <phoneticPr fontId="4"/>
  </si>
  <si>
    <t>N</t>
    <phoneticPr fontId="4"/>
  </si>
  <si>
    <t>R</t>
    <phoneticPr fontId="4"/>
  </si>
  <si>
    <t>T</t>
    <phoneticPr fontId="4"/>
  </si>
  <si>
    <t>V</t>
    <phoneticPr fontId="4"/>
  </si>
  <si>
    <t>X</t>
    <phoneticPr fontId="4"/>
  </si>
  <si>
    <t>O</t>
    <phoneticPr fontId="4"/>
  </si>
  <si>
    <t>Q</t>
    <phoneticPr fontId="4"/>
  </si>
  <si>
    <t>オンオフ</t>
    <phoneticPr fontId="4"/>
  </si>
  <si>
    <t>○</t>
    <phoneticPr fontId="4"/>
  </si>
  <si>
    <t>－</t>
    <phoneticPr fontId="4"/>
  </si>
  <si>
    <t>鋼橋塗装系</t>
    <phoneticPr fontId="4"/>
  </si>
  <si>
    <t>A-1,B-1</t>
    <phoneticPr fontId="4"/>
  </si>
  <si>
    <t>C-1</t>
    <phoneticPr fontId="4"/>
  </si>
  <si>
    <r>
      <t>○-</t>
    </r>
    <r>
      <rPr>
        <sz val="11"/>
        <rFont val="ＭＳ 明朝"/>
        <family val="1"/>
        <charset val="128"/>
      </rPr>
      <t>3</t>
    </r>
    <phoneticPr fontId="4"/>
  </si>
  <si>
    <t>耐候性</t>
    <phoneticPr fontId="4"/>
  </si>
  <si>
    <t>亜鉛ﾒｯｷ</t>
    <phoneticPr fontId="4"/>
  </si>
  <si>
    <t>交差区分</t>
  </si>
  <si>
    <t>鉄筋の有無</t>
    <phoneticPr fontId="4"/>
  </si>
  <si>
    <t>無筋</t>
    <phoneticPr fontId="4"/>
  </si>
  <si>
    <r>
      <t xml:space="preserve">※ 計算式の記号は </t>
    </r>
    <r>
      <rPr>
        <sz val="10"/>
        <rFont val="ＭＳ ゴシック"/>
        <family val="3"/>
        <charset val="128"/>
      </rPr>
      <t>L</t>
    </r>
    <r>
      <rPr>
        <sz val="9.5"/>
        <rFont val="ＭＳ 明朝"/>
        <family val="1"/>
        <charset val="128"/>
      </rPr>
      <t>:橋長，</t>
    </r>
    <r>
      <rPr>
        <sz val="10"/>
        <rFont val="ＭＳ ゴシック"/>
        <family val="3"/>
        <charset val="128"/>
      </rPr>
      <t>B</t>
    </r>
    <r>
      <rPr>
        <sz val="9.5"/>
        <rFont val="ＭＳ 明朝"/>
        <family val="1"/>
        <charset val="128"/>
      </rPr>
      <t>:全幅員，</t>
    </r>
    <r>
      <rPr>
        <sz val="9.5"/>
        <rFont val="ＭＳ ゴシック"/>
        <family val="3"/>
        <charset val="128"/>
      </rPr>
      <t>F</t>
    </r>
    <r>
      <rPr>
        <sz val="9.5"/>
        <rFont val="ＭＳ 明朝"/>
        <family val="1"/>
        <charset val="128"/>
      </rPr>
      <t>:床版通り数，</t>
    </r>
    <r>
      <rPr>
        <sz val="10"/>
        <rFont val="ＭＳ ゴシック"/>
        <family val="3"/>
        <charset val="128"/>
      </rPr>
      <t>N</t>
    </r>
    <r>
      <rPr>
        <sz val="9.5"/>
        <rFont val="ＭＳ 明朝"/>
        <family val="1"/>
        <charset val="128"/>
      </rPr>
      <t>:主桁通り数，</t>
    </r>
    <r>
      <rPr>
        <sz val="10"/>
        <rFont val="ＭＳ ゴシック"/>
        <family val="3"/>
        <charset val="128"/>
      </rPr>
      <t>AnH</t>
    </r>
    <r>
      <rPr>
        <sz val="9.5"/>
        <rFont val="ＭＳ 明朝"/>
        <family val="1"/>
        <charset val="128"/>
      </rPr>
      <t>:An橋台高，</t>
    </r>
    <r>
      <rPr>
        <sz val="10"/>
        <rFont val="ＭＳ ゴシック"/>
        <family val="3"/>
        <charset val="128"/>
      </rPr>
      <t>PxH</t>
    </r>
    <r>
      <rPr>
        <sz val="9.5"/>
        <rFont val="ＭＳ 明朝"/>
        <family val="1"/>
        <charset val="128"/>
      </rPr>
      <t>:Px橋脚高，</t>
    </r>
    <r>
      <rPr>
        <sz val="10"/>
        <rFont val="ＭＳ ゴシック"/>
        <family val="3"/>
        <charset val="128"/>
      </rPr>
      <t>W</t>
    </r>
    <r>
      <rPr>
        <sz val="9.5"/>
        <rFont val="ＭＳ 明朝"/>
        <family val="1"/>
        <charset val="128"/>
      </rPr>
      <t>:橋脚幅，</t>
    </r>
    <r>
      <rPr>
        <sz val="10"/>
        <rFont val="ＭＳ ゴシック"/>
        <family val="3"/>
        <charset val="128"/>
      </rPr>
      <t>T</t>
    </r>
    <r>
      <rPr>
        <sz val="9.5"/>
        <rFont val="ＭＳ 明朝"/>
        <family val="1"/>
        <charset val="128"/>
      </rPr>
      <t>:橋脚厚とする。</t>
    </r>
    <rPh sb="2" eb="5">
      <t>ケイサンシキ</t>
    </rPh>
    <rPh sb="6" eb="8">
      <t>キゴウ</t>
    </rPh>
    <rPh sb="12" eb="14">
      <t>キョウチョウ</t>
    </rPh>
    <rPh sb="17" eb="18">
      <t>ゼン</t>
    </rPh>
    <rPh sb="18" eb="20">
      <t>フクイン</t>
    </rPh>
    <rPh sb="23" eb="24">
      <t>ショウ</t>
    </rPh>
    <rPh sb="24" eb="25">
      <t>バン</t>
    </rPh>
    <rPh sb="25" eb="26">
      <t>トオ</t>
    </rPh>
    <rPh sb="27" eb="28">
      <t>スウ</t>
    </rPh>
    <rPh sb="31" eb="32">
      <t>シュ</t>
    </rPh>
    <rPh sb="32" eb="33">
      <t>ケタ</t>
    </rPh>
    <rPh sb="33" eb="34">
      <t>ドオ</t>
    </rPh>
    <rPh sb="35" eb="36">
      <t>スウ</t>
    </rPh>
    <rPh sb="43" eb="45">
      <t>キョウダイ</t>
    </rPh>
    <rPh sb="45" eb="46">
      <t>タカ</t>
    </rPh>
    <rPh sb="53" eb="55">
      <t>キョウキャク</t>
    </rPh>
    <rPh sb="55" eb="56">
      <t>タカ</t>
    </rPh>
    <rPh sb="59" eb="61">
      <t>キョウキャク</t>
    </rPh>
    <rPh sb="61" eb="62">
      <t>ハバ</t>
    </rPh>
    <rPh sb="65" eb="67">
      <t>キョウキャク</t>
    </rPh>
    <rPh sb="67" eb="68">
      <t>アツ</t>
    </rPh>
    <phoneticPr fontId="4"/>
  </si>
  <si>
    <r>
      <t>　　　　　　 　　</t>
    </r>
    <r>
      <rPr>
        <i/>
        <sz val="9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基礎が流水のため
洗掘されている</t>
    </r>
    <phoneticPr fontId="4"/>
  </si>
  <si>
    <r>
      <t xml:space="preserve">　　　　　　　　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下部工が沈下・移動・
傾斜している</t>
    </r>
    <phoneticPr fontId="4"/>
  </si>
  <si>
    <t>鋼製高欄塗装面積(要塗装のとき"1")</t>
    <phoneticPr fontId="4"/>
  </si>
  <si>
    <t>・</t>
    <phoneticPr fontId="4"/>
  </si>
  <si>
    <t>概算数量の“鋼製高欄塗装面積”は塗装が必要なとき"1"を入力するよう修正</t>
    <rPh sb="0" eb="2">
      <t>ガイサン</t>
    </rPh>
    <rPh sb="2" eb="4">
      <t>スウリョウ</t>
    </rPh>
    <rPh sb="6" eb="8">
      <t>コウセイ</t>
    </rPh>
    <rPh sb="8" eb="9">
      <t>ダカ</t>
    </rPh>
    <rPh sb="9" eb="10">
      <t>ラン</t>
    </rPh>
    <rPh sb="10" eb="12">
      <t>トソウ</t>
    </rPh>
    <rPh sb="12" eb="14">
      <t>メンセキ</t>
    </rPh>
    <rPh sb="16" eb="18">
      <t>トソウ</t>
    </rPh>
    <rPh sb="19" eb="21">
      <t>ヒツヨウ</t>
    </rPh>
    <rPh sb="28" eb="30">
      <t>ニュウリョク</t>
    </rPh>
    <rPh sb="34" eb="36">
      <t>シュウセイ</t>
    </rPh>
    <phoneticPr fontId="4"/>
  </si>
  <si>
    <t>・</t>
    <phoneticPr fontId="4"/>
  </si>
  <si>
    <t>算出数量の“鋼製高欄”の計算式を"L×2"に変更</t>
    <rPh sb="0" eb="2">
      <t>サンシュツ</t>
    </rPh>
    <rPh sb="2" eb="4">
      <t>スウリョウ</t>
    </rPh>
    <rPh sb="12" eb="14">
      <t>ケイサン</t>
    </rPh>
    <rPh sb="14" eb="15">
      <t>シキ</t>
    </rPh>
    <rPh sb="22" eb="24">
      <t>ヘンコウ</t>
    </rPh>
    <phoneticPr fontId="4"/>
  </si>
  <si>
    <t>L×2</t>
    <phoneticPr fontId="4"/>
  </si>
  <si>
    <t>⑧鋼製高欄（再塗装ほか補修）</t>
    <rPh sb="1" eb="3">
      <t>コウセイ</t>
    </rPh>
    <rPh sb="3" eb="5">
      <t>コウラン</t>
    </rPh>
    <rPh sb="6" eb="9">
      <t>サイトソウ</t>
    </rPh>
    <rPh sb="11" eb="13">
      <t>ホシュウ</t>
    </rPh>
    <phoneticPr fontId="4"/>
  </si>
  <si>
    <r>
      <t>_</t>
    </r>
    <r>
      <rPr>
        <sz val="9"/>
        <rFont val="ＭＳ ゴシック"/>
        <family val="3"/>
        <charset val="128"/>
      </rPr>
      <t xml:space="preserve">  漏水
   滞水</t>
    </r>
    <phoneticPr fontId="4"/>
  </si>
  <si>
    <r>
      <t>_</t>
    </r>
    <r>
      <rPr>
        <sz val="9"/>
        <color indexed="23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 xml:space="preserve"> 漏水
   滞水</t>
    </r>
    <phoneticPr fontId="4"/>
  </si>
  <si>
    <t xml:space="preserve"> 上　流→  下　流</t>
    <rPh sb="1" eb="2">
      <t>カミ</t>
    </rPh>
    <rPh sb="3" eb="4">
      <t>ナガレ</t>
    </rPh>
    <phoneticPr fontId="4"/>
  </si>
  <si>
    <t xml:space="preserve"> 下　流→  上　流</t>
    <phoneticPr fontId="4"/>
  </si>
  <si>
    <t xml:space="preserve"> 終点側→ 起点側 </t>
    <rPh sb="1" eb="3">
      <t>シュウテン</t>
    </rPh>
    <rPh sb="6" eb="8">
      <t>キテン</t>
    </rPh>
    <phoneticPr fontId="4"/>
  </si>
  <si>
    <t xml:space="preserve"> 起点側→ 終点側</t>
    <rPh sb="1" eb="3">
      <t>キテン</t>
    </rPh>
    <rPh sb="3" eb="4">
      <t>ガワ</t>
    </rPh>
    <rPh sb="6" eb="8">
      <t>シュウテン</t>
    </rPh>
    <phoneticPr fontId="4"/>
  </si>
  <si>
    <t>次</t>
  </si>
  <si>
    <t xml:space="preserve">
P1</t>
    <phoneticPr fontId="4"/>
  </si>
  <si>
    <t>うき</t>
    <phoneticPr fontId="4"/>
  </si>
  <si>
    <t>定着部の異常</t>
    <rPh sb="0" eb="2">
      <t>テイチャク</t>
    </rPh>
    <rPh sb="2" eb="3">
      <t>ブ</t>
    </rPh>
    <rPh sb="4" eb="6">
      <t>イジョウ</t>
    </rPh>
    <phoneticPr fontId="4"/>
  </si>
  <si>
    <t>:-1</t>
    <phoneticPr fontId="4"/>
  </si>
  <si>
    <t>亀裂</t>
    <rPh sb="0" eb="2">
      <t>キレツ</t>
    </rPh>
    <phoneticPr fontId="4"/>
  </si>
  <si>
    <r>
      <t>線状でない亀裂　</t>
    </r>
    <r>
      <rPr>
        <i/>
        <sz val="9"/>
        <color indexed="10"/>
        <rFont val="ＭＳ ゴシック"/>
        <family val="3"/>
        <charset val="128"/>
      </rPr>
      <t xml:space="preserve">:21
</t>
    </r>
    <r>
      <rPr>
        <sz val="9"/>
        <rFont val="ＭＳ ゴシック"/>
        <family val="3"/>
        <charset val="128"/>
      </rPr>
      <t>線状でも短く、少数。</t>
    </r>
    <rPh sb="0" eb="2">
      <t>センジョウ</t>
    </rPh>
    <rPh sb="5" eb="7">
      <t>キレツ</t>
    </rPh>
    <rPh sb="19" eb="21">
      <t>ショウスウ</t>
    </rPh>
    <phoneticPr fontId="4"/>
  </si>
  <si>
    <t>止水機能</t>
    <rPh sb="0" eb="2">
      <t>シスイ</t>
    </rPh>
    <rPh sb="2" eb="4">
      <t>キノウ</t>
    </rPh>
    <phoneticPr fontId="4"/>
  </si>
  <si>
    <r>
      <t xml:space="preserve">
</t>
    </r>
    <r>
      <rPr>
        <sz val="12"/>
        <rFont val="ＭＳ ゴシック"/>
        <family val="3"/>
        <charset val="128"/>
      </rPr>
      <t>①</t>
    </r>
    <r>
      <rPr>
        <sz val="12"/>
        <rFont val="ＭＳ 明朝"/>
        <family val="1"/>
        <charset val="128"/>
      </rPr>
      <t>　　</t>
    </r>
    <r>
      <rPr>
        <sz val="9"/>
        <rFont val="ＭＳ 明朝"/>
        <family val="1"/>
        <charset val="128"/>
      </rPr>
      <t xml:space="preserve">
地　覆
</t>
    </r>
    <r>
      <rPr>
        <sz val="6"/>
        <rFont val="ＭＳ 明朝"/>
        <family val="1"/>
        <charset val="128"/>
      </rPr>
      <t>(コンクリート)</t>
    </r>
    <rPh sb="5" eb="6">
      <t>チ</t>
    </rPh>
    <rPh sb="7" eb="8">
      <t>クツガエ</t>
    </rPh>
    <phoneticPr fontId="4"/>
  </si>
  <si>
    <t>緯度</t>
    <rPh sb="0" eb="2">
      <t>イド</t>
    </rPh>
    <phoneticPr fontId="4"/>
  </si>
  <si>
    <t>経度</t>
    <rPh sb="0" eb="2">
      <t>ケイド</t>
    </rPh>
    <phoneticPr fontId="4"/>
  </si>
  <si>
    <t>□</t>
    <phoneticPr fontId="4"/>
  </si>
  <si>
    <r>
      <t>_</t>
    </r>
    <r>
      <rPr>
        <sz val="9"/>
        <color indexed="23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 xml:space="preserve"> 漏水
   滞水</t>
    </r>
    <phoneticPr fontId="4"/>
  </si>
  <si>
    <r>
      <t xml:space="preserve">
</t>
    </r>
    <r>
      <rPr>
        <sz val="12"/>
        <rFont val="ＭＳ ゴシック"/>
        <family val="3"/>
        <charset val="128"/>
      </rPr>
      <t>①</t>
    </r>
    <r>
      <rPr>
        <sz val="12"/>
        <rFont val="ＭＳ 明朝"/>
        <family val="1"/>
        <charset val="128"/>
      </rPr>
      <t>　　</t>
    </r>
    <r>
      <rPr>
        <sz val="9"/>
        <rFont val="ＭＳ 明朝"/>
        <family val="1"/>
        <charset val="128"/>
      </rPr>
      <t xml:space="preserve">
地　覆
</t>
    </r>
    <r>
      <rPr>
        <sz val="8"/>
        <rFont val="ＭＳ 明朝"/>
        <family val="1"/>
        <charset val="128"/>
      </rPr>
      <t>(鋼製)</t>
    </r>
    <rPh sb="5" eb="6">
      <t>チ</t>
    </rPh>
    <rPh sb="7" eb="8">
      <t>クツガエ</t>
    </rPh>
    <rPh sb="11" eb="13">
      <t>コウセイ</t>
    </rPh>
    <phoneticPr fontId="4"/>
  </si>
  <si>
    <t>点検施設</t>
    <rPh sb="0" eb="2">
      <t>テンケン</t>
    </rPh>
    <rPh sb="2" eb="4">
      <t>シセツ</t>
    </rPh>
    <phoneticPr fontId="4"/>
  </si>
  <si>
    <t>ｱﾙ骨</t>
    <rPh sb="2" eb="3">
      <t>ボネ</t>
    </rPh>
    <phoneticPr fontId="4"/>
  </si>
  <si>
    <t>緊急
処理の
必要性</t>
    <rPh sb="0" eb="2">
      <t>キンキュウ</t>
    </rPh>
    <rPh sb="3" eb="5">
      <t>ショリ</t>
    </rPh>
    <rPh sb="7" eb="10">
      <t>ヒツヨウセイ</t>
    </rPh>
    <phoneticPr fontId="4"/>
  </si>
  <si>
    <t>無</t>
    <rPh sb="0" eb="1">
      <t>ナ</t>
    </rPh>
    <phoneticPr fontId="4"/>
  </si>
  <si>
    <t>所　見，補 足</t>
    <rPh sb="0" eb="1">
      <t>トコロ</t>
    </rPh>
    <rPh sb="2" eb="3">
      <t>ミ</t>
    </rPh>
    <rPh sb="4" eb="5">
      <t>ホ</t>
    </rPh>
    <rPh sb="6" eb="7">
      <t>アシ</t>
    </rPh>
    <phoneticPr fontId="4"/>
  </si>
  <si>
    <t xml:space="preserve"> (状況・要素細分)
 (補修等)</t>
    <rPh sb="5" eb="7">
      <t>ヨウソ</t>
    </rPh>
    <rPh sb="7" eb="9">
      <t>サイブン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</si>
  <si>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　　　無</t>
    </r>
    <rPh sb="17" eb="18">
      <t>ナ</t>
    </rPh>
    <phoneticPr fontId="4"/>
  </si>
  <si>
    <r>
      <t xml:space="preserve">         </t>
    </r>
    <r>
      <rPr>
        <i/>
        <sz val="9"/>
        <color indexed="10"/>
        <rFont val="ＭＳ ゴシック"/>
        <family val="3"/>
        <charset val="128"/>
      </rPr>
      <t xml:space="preserve"> :1</t>
    </r>
    <r>
      <rPr>
        <sz val="9"/>
        <rFont val="ＭＳ ゴシック"/>
        <family val="3"/>
        <charset val="128"/>
      </rPr>
      <t xml:space="preserve">
無</t>
    </r>
    <rPh sb="13" eb="14">
      <t>ム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</si>
  <si>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      無</t>
    </r>
    <rPh sb="20" eb="21">
      <t>ナ</t>
    </rPh>
    <phoneticPr fontId="4"/>
  </si>
  <si>
    <r>
      <t xml:space="preserve">　　　　　　　   </t>
    </r>
    <r>
      <rPr>
        <i/>
        <sz val="8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ヘアークラック程度</t>
    </r>
    <rPh sb="21" eb="23">
      <t>テイド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</si>
  <si>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　　　無</t>
    </r>
    <rPh sb="16" eb="17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</si>
  <si>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　　　無</t>
    </r>
    <rPh sb="20" eb="21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</si>
  <si>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3" eb="14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</si>
  <si>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　　　無</t>
    </r>
    <rPh sb="16" eb="17">
      <t>ム</t>
    </rPh>
    <phoneticPr fontId="4"/>
  </si>
  <si>
    <t>(状況・要素細分)　 (補修等)</t>
    <rPh sb="4" eb="6">
      <t>ヨウソ</t>
    </rPh>
    <rPh sb="6" eb="8">
      <t>サイブン</t>
    </rPh>
    <phoneticPr fontId="4"/>
  </si>
  <si>
    <r>
      <t xml:space="preserve">
③</t>
    </r>
    <r>
      <rPr>
        <sz val="9"/>
        <rFont val="ＭＳ 明朝"/>
        <family val="1"/>
        <charset val="128"/>
      </rPr>
      <t>　　
基　礎
(Co)</t>
    </r>
    <rPh sb="5" eb="6">
      <t>モト</t>
    </rPh>
    <rPh sb="7" eb="8">
      <t>イシズエ</t>
    </rPh>
    <phoneticPr fontId="4"/>
  </si>
  <si>
    <r>
      <t xml:space="preserve">
③</t>
    </r>
    <r>
      <rPr>
        <sz val="9"/>
        <rFont val="ＭＳ 明朝"/>
        <family val="1"/>
        <charset val="128"/>
      </rPr>
      <t>　　
基　礎
(鋼製)</t>
    </r>
    <rPh sb="5" eb="6">
      <t>モト</t>
    </rPh>
    <rPh sb="7" eb="8">
      <t>イシズエ</t>
    </rPh>
    <rPh sb="10" eb="12">
      <t>コウセイ</t>
    </rPh>
    <phoneticPr fontId="4"/>
  </si>
  <si>
    <t>支承の
機能障害</t>
    <rPh sb="0" eb="2">
      <t>シショウ</t>
    </rPh>
    <rPh sb="4" eb="5">
      <t>キ</t>
    </rPh>
    <rPh sb="5" eb="6">
      <t>ノウ</t>
    </rPh>
    <rPh sb="6" eb="7">
      <t>ショウ</t>
    </rPh>
    <rPh sb="7" eb="8">
      <t>ガイ</t>
    </rPh>
    <phoneticPr fontId="4"/>
  </si>
  <si>
    <r>
      <t>:-1        :1</t>
    </r>
    <r>
      <rPr>
        <sz val="9"/>
        <rFont val="ＭＳ ゴシック"/>
        <family val="3"/>
        <charset val="128"/>
      </rPr>
      <t xml:space="preserve">
　　　無</t>
    </r>
    <rPh sb="17" eb="18">
      <t>ナ</t>
    </rPh>
    <phoneticPr fontId="4"/>
  </si>
  <si>
    <r>
      <t>:-1       :1</t>
    </r>
    <r>
      <rPr>
        <sz val="9"/>
        <rFont val="ＭＳ ゴシック"/>
        <family val="3"/>
        <charset val="128"/>
      </rPr>
      <t xml:space="preserve">
　　　無</t>
    </r>
    <rPh sb="16" eb="17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</si>
  <si>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7" eb="18">
      <t>ナ</t>
    </rPh>
    <phoneticPr fontId="4"/>
  </si>
  <si>
    <r>
      <t xml:space="preserve">   　　　  </t>
    </r>
    <r>
      <rPr>
        <sz val="9"/>
        <color indexed="10"/>
        <rFont val="ＭＳ ゴシック"/>
        <family val="3"/>
        <charset val="128"/>
      </rPr>
      <t xml:space="preserve">     </t>
    </r>
    <r>
      <rPr>
        <i/>
        <sz val="9"/>
        <color indexed="10"/>
        <rFont val="ＭＳ ゴシック"/>
        <family val="3"/>
        <charset val="128"/>
      </rPr>
      <t xml:space="preserve"> :2</t>
    </r>
    <r>
      <rPr>
        <sz val="9"/>
        <rFont val="ＭＳ ゴシック"/>
        <family val="3"/>
        <charset val="128"/>
      </rPr>
      <t xml:space="preserve">
無</t>
    </r>
    <rPh sb="17" eb="18">
      <t>ナ</t>
    </rPh>
    <phoneticPr fontId="4"/>
  </si>
  <si>
    <r>
      <t xml:space="preserve">          </t>
    </r>
    <r>
      <rPr>
        <i/>
        <sz val="9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有</t>
    </r>
    <rPh sb="13" eb="14">
      <t>アリ</t>
    </rPh>
    <phoneticPr fontId="4"/>
  </si>
  <si>
    <t>うき</t>
    <phoneticPr fontId="4"/>
  </si>
  <si>
    <t>異常な
たわみ</t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</si>
  <si>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5" eb="16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</si>
  <si>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3" eb="14">
      <t>ム</t>
    </rPh>
    <phoneticPr fontId="4"/>
  </si>
  <si>
    <t>八頭県土整備事務所</t>
    <rPh sb="0" eb="2">
      <t>ヤズ</t>
    </rPh>
    <rPh sb="2" eb="4">
      <t>ケンド</t>
    </rPh>
    <rPh sb="4" eb="6">
      <t>セイビ</t>
    </rPh>
    <rPh sb="6" eb="8">
      <t>ジム</t>
    </rPh>
    <rPh sb="8" eb="9">
      <t>ショ</t>
    </rPh>
    <phoneticPr fontId="4"/>
  </si>
  <si>
    <t>鳥取県土整備事務所</t>
    <rPh sb="0" eb="2">
      <t>トットリ</t>
    </rPh>
    <rPh sb="2" eb="4">
      <t>ケンド</t>
    </rPh>
    <rPh sb="4" eb="6">
      <t>セイビ</t>
    </rPh>
    <rPh sb="6" eb="8">
      <t>ジム</t>
    </rPh>
    <rPh sb="8" eb="9">
      <t>ショ</t>
    </rPh>
    <phoneticPr fontId="4"/>
  </si>
  <si>
    <t>米子県土整備局</t>
    <rPh sb="0" eb="2">
      <t>ヨナゴ</t>
    </rPh>
    <rPh sb="2" eb="3">
      <t>ケン</t>
    </rPh>
    <rPh sb="3" eb="4">
      <t>ド</t>
    </rPh>
    <rPh sb="4" eb="6">
      <t>セイビ</t>
    </rPh>
    <rPh sb="6" eb="7">
      <t>キョク</t>
    </rPh>
    <phoneticPr fontId="4"/>
  </si>
  <si>
    <t>日野県土整備局</t>
    <rPh sb="0" eb="2">
      <t>ヒノ</t>
    </rPh>
    <rPh sb="2" eb="4">
      <t>ケンド</t>
    </rPh>
    <rPh sb="4" eb="6">
      <t>セイビ</t>
    </rPh>
    <rPh sb="6" eb="7">
      <t>キョク</t>
    </rPh>
    <phoneticPr fontId="4"/>
  </si>
  <si>
    <t>健全性評価</t>
    <rPh sb="0" eb="2">
      <t>ケンゼン</t>
    </rPh>
    <rPh sb="2" eb="3">
      <t>セイ</t>
    </rPh>
    <rPh sb="3" eb="5">
      <t>ヒョウカ</t>
    </rPh>
    <phoneticPr fontId="4"/>
  </si>
  <si>
    <r>
      <t xml:space="preserve">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2" eb="13">
      <t>ナ</t>
    </rPh>
    <phoneticPr fontId="4"/>
  </si>
  <si>
    <r>
      <t>・局部的に変形、欠損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・著しい機能低下は無い</t>
    </r>
    <phoneticPr fontId="4"/>
  </si>
  <si>
    <r>
      <t xml:space="preserve">・著しい変形、欠損 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・著しい機能低下である</t>
    </r>
    <phoneticPr fontId="4"/>
  </si>
  <si>
    <r>
      <rPr>
        <i/>
        <sz val="9"/>
        <color indexed="10"/>
        <rFont val="ＭＳ ゴシック"/>
        <family val="3"/>
        <charset val="128"/>
      </rPr>
      <t xml:space="preserve">                 :21</t>
    </r>
    <r>
      <rPr>
        <sz val="9"/>
        <rFont val="ＭＳ ゴシック"/>
        <family val="3"/>
        <charset val="128"/>
      </rPr>
      <t xml:space="preserve">
軽微な損傷が見られる</t>
    </r>
    <rPh sb="21" eb="23">
      <t>ケイビ</t>
    </rPh>
    <rPh sb="24" eb="26">
      <t>ソンショウ</t>
    </rPh>
    <rPh sb="27" eb="28">
      <t>ミ</t>
    </rPh>
    <phoneticPr fontId="4"/>
  </si>
  <si>
    <r>
      <t xml:space="preserve">                </t>
    </r>
    <r>
      <rPr>
        <i/>
        <sz val="9"/>
        <color indexed="10"/>
        <rFont val="ＭＳ ゴシック"/>
        <family val="3"/>
        <charset val="128"/>
      </rPr>
      <t xml:space="preserve"> :31</t>
    </r>
    <r>
      <rPr>
        <sz val="9"/>
        <rFont val="ＭＳ ゴシック"/>
        <family val="3"/>
        <charset val="128"/>
      </rPr>
      <t xml:space="preserve">
著しい損傷が見られる</t>
    </r>
    <rPh sb="21" eb="22">
      <t>イチジル</t>
    </rPh>
    <rPh sb="24" eb="26">
      <t>ソンショウ</t>
    </rPh>
    <phoneticPr fontId="4"/>
  </si>
  <si>
    <r>
      <t xml:space="preserve">遊間が異常に広い　 </t>
    </r>
    <r>
      <rPr>
        <i/>
        <sz val="7"/>
        <color indexed="10"/>
        <rFont val="ＭＳ ゴシック"/>
        <family val="3"/>
        <charset val="128"/>
      </rPr>
      <t>:31</t>
    </r>
    <r>
      <rPr>
        <sz val="7"/>
        <rFont val="ＭＳ ゴシック"/>
        <family val="3"/>
        <charset val="128"/>
      </rPr>
      <t xml:space="preserve">
継手の歯の完全な離れ又は桁とﾊﾟﾗﾍﾟｯﾄ，桁同士の接触</t>
    </r>
    <rPh sb="0" eb="2">
      <t>ユウカン</t>
    </rPh>
    <rPh sb="3" eb="5">
      <t>イジョウ</t>
    </rPh>
    <rPh sb="6" eb="7">
      <t>ヒロ</t>
    </rPh>
    <rPh sb="14" eb="15">
      <t>ツ</t>
    </rPh>
    <rPh sb="15" eb="16">
      <t>テ</t>
    </rPh>
    <rPh sb="17" eb="18">
      <t>ハ</t>
    </rPh>
    <rPh sb="19" eb="21">
      <t>カンゼン</t>
    </rPh>
    <rPh sb="22" eb="23">
      <t>ハナ</t>
    </rPh>
    <rPh sb="24" eb="25">
      <t>マタ</t>
    </rPh>
    <rPh sb="26" eb="27">
      <t>ケタ</t>
    </rPh>
    <rPh sb="35" eb="38">
      <t>ドウシガ</t>
    </rPh>
    <rPh sb="38" eb="40">
      <t>セッショク</t>
    </rPh>
    <rPh sb="40" eb="41">
      <t>ル</t>
    </rPh>
    <rPh sb="41" eb="42">
      <t>ル</t>
    </rPh>
    <phoneticPr fontId="4"/>
  </si>
  <si>
    <r>
      <t>定着部のCoのひびわれ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から錆汁，定着部に損傷</t>
    </r>
    <phoneticPr fontId="4"/>
  </si>
  <si>
    <r>
      <t>定着部のｺﾝｸﾘｰﾄが剥離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定着部に著しい損傷</t>
    </r>
    <rPh sb="0" eb="2">
      <t>テイチャク</t>
    </rPh>
    <rPh sb="2" eb="3">
      <t>ブ</t>
    </rPh>
    <phoneticPr fontId="4"/>
  </si>
  <si>
    <r>
      <t xml:space="preserve">                 </t>
    </r>
    <r>
      <rPr>
        <i/>
        <sz val="9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線状の亀裂が生じている</t>
    </r>
    <rPh sb="27" eb="28">
      <t>ショウ</t>
    </rPh>
    <phoneticPr fontId="4"/>
  </si>
  <si>
    <r>
      <t xml:space="preserve">      　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2" eb="13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</si>
  <si>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4" eb="15">
      <t>ナ</t>
    </rPh>
    <phoneticPr fontId="4"/>
  </si>
  <si>
    <t>亀裂</t>
    <phoneticPr fontId="4"/>
  </si>
  <si>
    <t>ゆるみ
脱落</t>
    <phoneticPr fontId="4"/>
  </si>
  <si>
    <t>機能
障害</t>
    <rPh sb="0" eb="2">
      <t>キノウ</t>
    </rPh>
    <rPh sb="3" eb="5">
      <t>ショウガイ</t>
    </rPh>
    <phoneticPr fontId="4"/>
  </si>
  <si>
    <t>ⅰ</t>
    <phoneticPr fontId="4"/>
  </si>
  <si>
    <t>ⅱ</t>
    <phoneticPr fontId="4"/>
  </si>
  <si>
    <t>ⅲ</t>
    <phoneticPr fontId="4"/>
  </si>
  <si>
    <t>ⅳ</t>
    <phoneticPr fontId="4"/>
  </si>
  <si>
    <t>ⅴ</t>
    <phoneticPr fontId="4"/>
  </si>
  <si>
    <t>補修・補強材の損傷</t>
    <rPh sb="0" eb="2">
      <t>ホシュウ</t>
    </rPh>
    <rPh sb="3" eb="5">
      <t>ホキョウ</t>
    </rPh>
    <rPh sb="5" eb="6">
      <t>ザイ</t>
    </rPh>
    <rPh sb="7" eb="9">
      <t>ソンショウ</t>
    </rPh>
    <phoneticPr fontId="4"/>
  </si>
  <si>
    <t>補修・補強材
の損傷</t>
    <rPh sb="0" eb="2">
      <t>ホシュウ</t>
    </rPh>
    <rPh sb="3" eb="5">
      <t>ホキョウ</t>
    </rPh>
    <rPh sb="5" eb="6">
      <t>ザイ</t>
    </rPh>
    <rPh sb="8" eb="10">
      <t>ソンショウ</t>
    </rPh>
    <phoneticPr fontId="4"/>
  </si>
  <si>
    <r>
      <rPr>
        <i/>
        <sz val="8"/>
        <rFont val="ＭＳ ゴシック"/>
        <family val="3"/>
        <charset val="128"/>
      </rPr>
      <t>　  無　　</t>
    </r>
    <r>
      <rPr>
        <i/>
        <sz val="8"/>
        <color indexed="10"/>
        <rFont val="ＭＳ ゴシック"/>
        <family val="3"/>
        <charset val="128"/>
      </rPr>
      <t>:1</t>
    </r>
    <rPh sb="0" eb="8">
      <t>ナ</t>
    </rPh>
    <phoneticPr fontId="4"/>
  </si>
  <si>
    <r>
      <t>幅=小,間隔=粗</t>
    </r>
    <r>
      <rPr>
        <i/>
        <sz val="8"/>
        <color indexed="10"/>
        <rFont val="ＭＳ ゴシック"/>
        <family val="3"/>
        <charset val="128"/>
      </rPr>
      <t>:11</t>
    </r>
    <rPh sb="2" eb="3">
      <t>ショウ</t>
    </rPh>
    <phoneticPr fontId="4"/>
  </si>
  <si>
    <r>
      <t>幅=小,間隔=密</t>
    </r>
    <r>
      <rPr>
        <i/>
        <sz val="8"/>
        <color indexed="10"/>
        <rFont val="ＭＳ ゴシック"/>
        <family val="3"/>
        <charset val="128"/>
      </rPr>
      <t>:12</t>
    </r>
    <r>
      <rPr>
        <sz val="11"/>
        <rFont val="ＭＳ 明朝"/>
        <family val="1"/>
        <charset val="128"/>
      </rPr>
      <t/>
    </r>
    <rPh sb="2" eb="3">
      <t>ショウ</t>
    </rPh>
    <rPh sb="7" eb="8">
      <t>ミツ</t>
    </rPh>
    <phoneticPr fontId="4"/>
  </si>
  <si>
    <r>
      <t>　　</t>
    </r>
    <r>
      <rPr>
        <sz val="7"/>
        <color indexed="10"/>
        <rFont val="ＭＳ 明朝"/>
        <family val="1"/>
        <charset val="128"/>
      </rPr>
      <t>構造物への影響</t>
    </r>
    <r>
      <rPr>
        <sz val="8"/>
        <color indexed="10"/>
        <rFont val="ＭＳ ゴシック"/>
        <family val="3"/>
        <charset val="128"/>
      </rPr>
      <t>大</t>
    </r>
    <r>
      <rPr>
        <sz val="9"/>
        <rFont val="ＭＳ 明朝"/>
        <family val="1"/>
        <charset val="128"/>
      </rPr>
      <t xml:space="preserve">
ひびわれ
　　</t>
    </r>
    <r>
      <rPr>
        <sz val="7"/>
        <color indexed="10"/>
        <rFont val="ＭＳ 明朝"/>
        <family val="1"/>
        <charset val="128"/>
      </rPr>
      <t>構造物への影響</t>
    </r>
    <r>
      <rPr>
        <sz val="8"/>
        <color indexed="10"/>
        <rFont val="ＭＳ ゴシック"/>
        <family val="3"/>
        <charset val="128"/>
      </rPr>
      <t>小</t>
    </r>
    <rPh sb="2" eb="5">
      <t>コウゾウブツ</t>
    </rPh>
    <rPh sb="7" eb="9">
      <t>エイキョウ</t>
    </rPh>
    <rPh sb="9" eb="10">
      <t>ダイ</t>
    </rPh>
    <rPh sb="25" eb="26">
      <t>ショウ</t>
    </rPh>
    <phoneticPr fontId="4"/>
  </si>
  <si>
    <r>
      <t xml:space="preserve"> 幅=小，間隔=粗  </t>
    </r>
    <r>
      <rPr>
        <i/>
        <sz val="8"/>
        <color indexed="10"/>
        <rFont val="ＭＳ ゴシック"/>
        <family val="3"/>
        <charset val="128"/>
      </rPr>
      <t>:26</t>
    </r>
    <rPh sb="3" eb="4">
      <t>ショウ</t>
    </rPh>
    <phoneticPr fontId="4"/>
  </si>
  <si>
    <r>
      <t xml:space="preserve"> 幅=中，間隔=粗  </t>
    </r>
    <r>
      <rPr>
        <i/>
        <sz val="8"/>
        <color indexed="10"/>
        <rFont val="ＭＳ ゴシック"/>
        <family val="3"/>
        <charset val="128"/>
      </rPr>
      <t>:21</t>
    </r>
    <rPh sb="1" eb="2">
      <t>ハバ</t>
    </rPh>
    <rPh sb="3" eb="4">
      <t>チュウ</t>
    </rPh>
    <rPh sb="5" eb="7">
      <t>カンカク</t>
    </rPh>
    <rPh sb="8" eb="9">
      <t>ホボ</t>
    </rPh>
    <phoneticPr fontId="4"/>
  </si>
  <si>
    <r>
      <t xml:space="preserve"> 幅=小，間隔=密  </t>
    </r>
    <r>
      <rPr>
        <i/>
        <sz val="8"/>
        <color indexed="10"/>
        <rFont val="ＭＳ ゴシック"/>
        <family val="3"/>
        <charset val="128"/>
      </rPr>
      <t>:36</t>
    </r>
    <rPh sb="1" eb="2">
      <t>ハバ</t>
    </rPh>
    <rPh sb="3" eb="4">
      <t>ショウ</t>
    </rPh>
    <rPh sb="5" eb="7">
      <t>カンカク</t>
    </rPh>
    <rPh sb="8" eb="9">
      <t>ミツ</t>
    </rPh>
    <phoneticPr fontId="4"/>
  </si>
  <si>
    <r>
      <t xml:space="preserve"> 幅=中，間隔=粗  </t>
    </r>
    <r>
      <rPr>
        <i/>
        <sz val="8"/>
        <color indexed="10"/>
        <rFont val="ＭＳ ゴシック"/>
        <family val="3"/>
        <charset val="128"/>
      </rPr>
      <t>:37</t>
    </r>
    <rPh sb="1" eb="2">
      <t>ハバ</t>
    </rPh>
    <rPh sb="3" eb="4">
      <t>チュウ</t>
    </rPh>
    <rPh sb="5" eb="7">
      <t>カンカク</t>
    </rPh>
    <rPh sb="8" eb="9">
      <t>ホボ</t>
    </rPh>
    <phoneticPr fontId="4"/>
  </si>
  <si>
    <r>
      <t xml:space="preserve"> 幅=大，間隔=粗  </t>
    </r>
    <r>
      <rPr>
        <i/>
        <sz val="8"/>
        <color indexed="10"/>
        <rFont val="ＭＳ ゴシック"/>
        <family val="3"/>
        <charset val="128"/>
      </rPr>
      <t>:31</t>
    </r>
    <rPh sb="1" eb="2">
      <t>ハバ</t>
    </rPh>
    <rPh sb="3" eb="4">
      <t>ダイ</t>
    </rPh>
    <rPh sb="5" eb="7">
      <t>カンカク</t>
    </rPh>
    <rPh sb="8" eb="9">
      <t>ソ</t>
    </rPh>
    <phoneticPr fontId="4"/>
  </si>
  <si>
    <r>
      <t xml:space="preserve"> 幅=中，間隔=密</t>
    </r>
    <r>
      <rPr>
        <i/>
        <sz val="8"/>
        <color indexed="10"/>
        <rFont val="ＭＳ ゴシック"/>
        <family val="3"/>
        <charset val="128"/>
      </rPr>
      <t>:46</t>
    </r>
    <rPh sb="1" eb="2">
      <t>ハバ</t>
    </rPh>
    <rPh sb="3" eb="4">
      <t>チュウ</t>
    </rPh>
    <rPh sb="5" eb="7">
      <t>カンカク</t>
    </rPh>
    <rPh sb="8" eb="9">
      <t>ミツ</t>
    </rPh>
    <phoneticPr fontId="4"/>
  </si>
  <si>
    <r>
      <t xml:space="preserve"> 幅=大，間隔=粗</t>
    </r>
    <r>
      <rPr>
        <i/>
        <sz val="8"/>
        <color indexed="10"/>
        <rFont val="ＭＳ ゴシック"/>
        <family val="3"/>
        <charset val="128"/>
      </rPr>
      <t>:47</t>
    </r>
    <rPh sb="1" eb="2">
      <t>ハバ</t>
    </rPh>
    <rPh sb="3" eb="4">
      <t>ダイ</t>
    </rPh>
    <rPh sb="5" eb="7">
      <t>カンカク</t>
    </rPh>
    <rPh sb="8" eb="9">
      <t>ホボ</t>
    </rPh>
    <phoneticPr fontId="4"/>
  </si>
  <si>
    <r>
      <t xml:space="preserve"> 幅=大，間隔=密</t>
    </r>
    <r>
      <rPr>
        <i/>
        <sz val="8"/>
        <color indexed="10"/>
        <rFont val="ＭＳ ゴシック"/>
        <family val="3"/>
        <charset val="128"/>
      </rPr>
      <t>:41</t>
    </r>
    <rPh sb="1" eb="2">
      <t>ハバ</t>
    </rPh>
    <rPh sb="3" eb="4">
      <t>ダイ</t>
    </rPh>
    <rPh sb="5" eb="7">
      <t>カンカク</t>
    </rPh>
    <rPh sb="8" eb="9">
      <t>ミツ</t>
    </rPh>
    <phoneticPr fontId="4"/>
  </si>
  <si>
    <r>
      <t xml:space="preserve"> 幅=大，間隔=密</t>
    </r>
    <r>
      <rPr>
        <i/>
        <sz val="8"/>
        <color indexed="10"/>
        <rFont val="ＭＳ ゴシック"/>
        <family val="3"/>
        <charset val="128"/>
      </rPr>
      <t>:56</t>
    </r>
    <rPh sb="1" eb="2">
      <t>ハバ</t>
    </rPh>
    <rPh sb="3" eb="4">
      <t>ダイ</t>
    </rPh>
    <rPh sb="5" eb="7">
      <t>カンカク</t>
    </rPh>
    <rPh sb="8" eb="9">
      <t>ミツ</t>
    </rPh>
    <phoneticPr fontId="4"/>
  </si>
  <si>
    <r>
      <t>せん断ひびわれ,</t>
    </r>
    <r>
      <rPr>
        <i/>
        <sz val="7"/>
        <color indexed="10"/>
        <rFont val="ＭＳ ゴシック"/>
        <family val="3"/>
        <charset val="128"/>
      </rPr>
      <t>:57</t>
    </r>
    <r>
      <rPr>
        <sz val="7"/>
        <rFont val="ＭＳ ゴシック"/>
        <family val="3"/>
        <charset val="128"/>
      </rPr>
      <t xml:space="preserve">
幅0.3mm以上の曲げ〃</t>
    </r>
    <rPh sb="2" eb="3">
      <t>ダン</t>
    </rPh>
    <rPh sb="12" eb="13">
      <t>ハバ</t>
    </rPh>
    <rPh sb="18" eb="20">
      <t>イジョウ</t>
    </rPh>
    <rPh sb="21" eb="22">
      <t>マ</t>
    </rPh>
    <phoneticPr fontId="4"/>
  </si>
  <si>
    <t xml:space="preserve"> 下部工(起点側)</t>
    <rPh sb="5" eb="7">
      <t>キテン</t>
    </rPh>
    <phoneticPr fontId="4"/>
  </si>
  <si>
    <t xml:space="preserve"> 床版(下側から)</t>
    <rPh sb="1" eb="2">
      <t>ユカ</t>
    </rPh>
    <rPh sb="2" eb="3">
      <t>バン</t>
    </rPh>
    <rPh sb="4" eb="6">
      <t>シタガワ</t>
    </rPh>
    <phoneticPr fontId="4"/>
  </si>
  <si>
    <t xml:space="preserve"> 下部工(終点側)</t>
    <rPh sb="5" eb="7">
      <t>シュウテン</t>
    </rPh>
    <rPh sb="7" eb="8">
      <t>ガワ</t>
    </rPh>
    <phoneticPr fontId="4"/>
  </si>
  <si>
    <t>支承等</t>
    <rPh sb="0" eb="2">
      <t>シショウ</t>
    </rPh>
    <rPh sb="2" eb="3">
      <t>トウ</t>
    </rPh>
    <phoneticPr fontId="4"/>
  </si>
  <si>
    <t>ver3.10</t>
    <phoneticPr fontId="4"/>
  </si>
  <si>
    <t>H27版点検マニュアルによる改訂</t>
    <rPh sb="3" eb="4">
      <t>バン</t>
    </rPh>
    <rPh sb="4" eb="6">
      <t>テンケン</t>
    </rPh>
    <rPh sb="14" eb="16">
      <t>カイテイ</t>
    </rPh>
    <phoneticPr fontId="4"/>
  </si>
  <si>
    <r>
      <t>　　　　 　</t>
    </r>
    <r>
      <rPr>
        <sz val="9"/>
        <color indexed="10"/>
        <rFont val="ＭＳ ゴシック"/>
        <family val="3"/>
        <charset val="128"/>
      </rPr>
      <t>１</t>
    </r>
    <r>
      <rPr>
        <sz val="8"/>
        <color indexed="10"/>
        <rFont val="ＭＳ ゴシック"/>
        <family val="3"/>
        <charset val="128"/>
      </rPr>
      <t>方向</t>
    </r>
    <r>
      <rPr>
        <sz val="9"/>
        <rFont val="ＭＳ 明朝"/>
        <family val="1"/>
        <charset val="128"/>
      </rPr>
      <t xml:space="preserve">
床版ひびわれ
  </t>
    </r>
    <r>
      <rPr>
        <sz val="9"/>
        <color indexed="10"/>
        <rFont val="ＭＳ ゴシック"/>
        <family val="3"/>
        <charset val="128"/>
      </rPr>
      <t xml:space="preserve">  ２</t>
    </r>
    <r>
      <rPr>
        <sz val="8"/>
        <color indexed="10"/>
        <rFont val="ＭＳ ゴシック"/>
        <family val="3"/>
        <charset val="128"/>
      </rPr>
      <t>方向(格子状)</t>
    </r>
    <rPh sb="10" eb="12">
      <t>ショウバン</t>
    </rPh>
    <rPh sb="22" eb="24">
      <t>ホウコウ</t>
    </rPh>
    <rPh sb="25" eb="28">
      <t>コウシジョウ</t>
    </rPh>
    <phoneticPr fontId="4"/>
  </si>
  <si>
    <r>
      <t>間隔0.5ｍ以上</t>
    </r>
    <r>
      <rPr>
        <sz val="8"/>
        <color indexed="10"/>
        <rFont val="ＭＳ ゴシック"/>
        <family val="3"/>
        <charset val="128"/>
      </rPr>
      <t xml:space="preserve"> </t>
    </r>
    <r>
      <rPr>
        <i/>
        <sz val="8"/>
        <color indexed="10"/>
        <rFont val="ＭＳ ゴシック"/>
        <family val="3"/>
        <charset val="128"/>
      </rPr>
      <t xml:space="preserve">:32
</t>
    </r>
    <r>
      <rPr>
        <sz val="8"/>
        <rFont val="ＭＳ ゴシック"/>
        <family val="3"/>
        <charset val="128"/>
      </rPr>
      <t>幅0.1mm以下が主</t>
    </r>
    <rPh sb="0" eb="2">
      <t>カンカク</t>
    </rPh>
    <phoneticPr fontId="4"/>
  </si>
  <si>
    <r>
      <t xml:space="preserve">間隔0.5～0.2ｍ </t>
    </r>
    <r>
      <rPr>
        <i/>
        <sz val="7"/>
        <color indexed="10"/>
        <rFont val="ＭＳ ゴシック"/>
        <family val="3"/>
        <charset val="128"/>
      </rPr>
      <t>:42</t>
    </r>
    <r>
      <rPr>
        <sz val="7"/>
        <rFont val="ＭＳ ゴシック"/>
        <family val="3"/>
        <charset val="128"/>
      </rPr>
      <t xml:space="preserve">
幅0.2mm以下が主</t>
    </r>
    <rPh sb="0" eb="2">
      <t>カンカク</t>
    </rPh>
    <phoneticPr fontId="4"/>
  </si>
  <si>
    <t>その他著しいもの
(損傷度ⅲのもの)</t>
    <rPh sb="2" eb="3">
      <t>タ</t>
    </rPh>
    <rPh sb="3" eb="4">
      <t>イチジル</t>
    </rPh>
    <phoneticPr fontId="4"/>
  </si>
  <si>
    <t>ⅲ</t>
  </si>
  <si>
    <r>
      <t xml:space="preserve">ひびわれから     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著しい漏水や遊離石灰
または泥，錆び汁の混入がある</t>
    </r>
    <rPh sb="18" eb="20">
      <t>ロウスイ</t>
    </rPh>
    <rPh sb="21" eb="23">
      <t>ユウリ</t>
    </rPh>
    <rPh sb="23" eb="25">
      <t>セッカイ</t>
    </rPh>
    <rPh sb="29" eb="30">
      <t>ドロ</t>
    </rPh>
    <rPh sb="31" eb="32">
      <t>サ</t>
    </rPh>
    <rPh sb="33" eb="34">
      <t>ジル</t>
    </rPh>
    <rPh sb="35" eb="37">
      <t>コンニュウ</t>
    </rPh>
    <phoneticPr fontId="4"/>
  </si>
  <si>
    <t>緊急処理</t>
    <rPh sb="0" eb="2">
      <t>キンキュウ</t>
    </rPh>
    <rPh sb="2" eb="4">
      <t>ショリ</t>
    </rPh>
    <phoneticPr fontId="4"/>
  </si>
  <si>
    <t>健全性</t>
    <rPh sb="0" eb="3">
      <t>ケンゼンセイ</t>
    </rPh>
    <phoneticPr fontId="4"/>
  </si>
  <si>
    <r>
      <t>幅0.2mm以上が主</t>
    </r>
    <r>
      <rPr>
        <i/>
        <sz val="7"/>
        <color indexed="10"/>
        <rFont val="ＭＳ ゴシック"/>
        <family val="3"/>
        <charset val="128"/>
      </rPr>
      <t xml:space="preserve"> :51
</t>
    </r>
    <r>
      <rPr>
        <sz val="7"/>
        <rFont val="ＭＳ ゴシック"/>
        <family val="3"/>
        <charset val="128"/>
      </rPr>
      <t>部分的な角落ち</t>
    </r>
    <phoneticPr fontId="4"/>
  </si>
  <si>
    <r>
      <t xml:space="preserve">間隔0.2ｍ、    </t>
    </r>
    <r>
      <rPr>
        <i/>
        <sz val="7"/>
        <color indexed="10"/>
        <rFont val="ＭＳ ゴシック"/>
        <family val="3"/>
        <charset val="128"/>
      </rPr>
      <t>:52</t>
    </r>
    <r>
      <rPr>
        <sz val="7"/>
        <rFont val="ＭＳ ゴシック"/>
        <family val="3"/>
        <charset val="128"/>
      </rPr>
      <t xml:space="preserve">
幅0.2ｍｍ、角落ち有</t>
    </r>
    <rPh sb="0" eb="2">
      <t>カンカク</t>
    </rPh>
    <rPh sb="22" eb="23">
      <t>カド</t>
    </rPh>
    <rPh sb="23" eb="24">
      <t>オ</t>
    </rPh>
    <rPh sb="25" eb="26">
      <t>アリ</t>
    </rPh>
    <phoneticPr fontId="4"/>
  </si>
  <si>
    <r>
      <t xml:space="preserve">            </t>
    </r>
    <r>
      <rPr>
        <i/>
        <sz val="8"/>
        <color indexed="10"/>
        <rFont val="ＭＳ ゴシック"/>
        <family val="3"/>
        <charset val="128"/>
      </rPr>
      <t>:41</t>
    </r>
    <r>
      <rPr>
        <sz val="8"/>
        <rFont val="ＭＳ ゴシック"/>
        <family val="3"/>
        <charset val="128"/>
      </rPr>
      <t xml:space="preserve">
幅0.2mm以下が主</t>
    </r>
    <phoneticPr fontId="4"/>
  </si>
  <si>
    <r>
      <t xml:space="preserve">　　　　　　    </t>
    </r>
    <r>
      <rPr>
        <i/>
        <sz val="9"/>
        <color indexed="10"/>
        <rFont val="ＭＳ ゴシック"/>
        <family val="3"/>
        <charset val="128"/>
      </rPr>
      <t xml:space="preserve"> :31</t>
    </r>
    <r>
      <rPr>
        <sz val="9"/>
        <rFont val="ＭＳ ゴシック"/>
        <family val="3"/>
        <charset val="128"/>
      </rPr>
      <t xml:space="preserve">
幅は0.1mm以下が主</t>
    </r>
    <rPh sb="15" eb="16">
      <t>ハバ</t>
    </rPh>
    <rPh sb="22" eb="24">
      <t>イカ</t>
    </rPh>
    <rPh sb="25" eb="26">
      <t>オモ</t>
    </rPh>
    <phoneticPr fontId="4"/>
  </si>
  <si>
    <r>
      <t>　　　　　:1</t>
    </r>
    <r>
      <rPr>
        <sz val="9"/>
        <rFont val="ＭＳ ゴシック"/>
        <family val="3"/>
        <charset val="128"/>
      </rPr>
      <t xml:space="preserve">
無</t>
    </r>
    <rPh sb="8" eb="9">
      <t>ナ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</si>
  <si>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塗装&gt;           
防食皮膜の劣化範囲が
広く点錆が発生</t>
    </r>
    <rPh sb="21" eb="23">
      <t>トソウ</t>
    </rPh>
    <rPh sb="38" eb="40">
      <t>ヒマク</t>
    </rPh>
    <rPh sb="41" eb="43">
      <t>レッカ</t>
    </rPh>
    <rPh sb="43" eb="45">
      <t>ハンイ</t>
    </rPh>
    <rPh sb="47" eb="48">
      <t>ヒロ</t>
    </rPh>
    <rPh sb="49" eb="51">
      <t>テンサビ</t>
    </rPh>
    <rPh sb="52" eb="54">
      <t>ハッセイ</t>
    </rPh>
    <phoneticPr fontId="4"/>
  </si>
  <si>
    <t>鉄筋有無</t>
    <rPh sb="0" eb="2">
      <t>テッキン</t>
    </rPh>
    <rPh sb="2" eb="4">
      <t>ウム</t>
    </rPh>
    <phoneticPr fontId="4"/>
  </si>
  <si>
    <t>桁主</t>
    <rPh sb="0" eb="1">
      <t>ケタ</t>
    </rPh>
    <rPh sb="1" eb="2">
      <t>シュ</t>
    </rPh>
    <phoneticPr fontId="4"/>
  </si>
  <si>
    <t>RC桁</t>
    <phoneticPr fontId="4"/>
  </si>
  <si>
    <t>ﾎﾟｽﾃﾝT桁</t>
    <phoneticPr fontId="4"/>
  </si>
  <si>
    <t>鋼製桁</t>
    <phoneticPr fontId="4"/>
  </si>
  <si>
    <t>RC床版</t>
    <phoneticPr fontId="4"/>
  </si>
  <si>
    <t>ﾌﾟﾚ･ﾎﾛｰ桁</t>
    <phoneticPr fontId="4"/>
  </si>
  <si>
    <t>中空床版</t>
    <phoneticPr fontId="4"/>
  </si>
  <si>
    <t>PC箱桁</t>
    <phoneticPr fontId="4"/>
  </si>
  <si>
    <t>鋼ﾄﾗｽ等</t>
    <phoneticPr fontId="4"/>
  </si>
  <si>
    <t>通り数</t>
    <rPh sb="0" eb="1">
      <t>トオ</t>
    </rPh>
    <rPh sb="2" eb="3">
      <t>スウ</t>
    </rPh>
    <phoneticPr fontId="4"/>
  </si>
  <si>
    <t>無し</t>
    <rPh sb="0" eb="1">
      <t>ナ</t>
    </rPh>
    <phoneticPr fontId="4"/>
  </si>
  <si>
    <t>緊急性</t>
    <rPh sb="0" eb="3">
      <t>キンキュウセイ</t>
    </rPh>
    <phoneticPr fontId="4"/>
  </si>
  <si>
    <t>無</t>
    <rPh sb="0" eb="1">
      <t>ナ</t>
    </rPh>
    <phoneticPr fontId="4"/>
  </si>
  <si>
    <t>有</t>
    <rPh sb="0" eb="1">
      <t>ア</t>
    </rPh>
    <phoneticPr fontId="4"/>
  </si>
  <si>
    <t>Ⅰ</t>
    <phoneticPr fontId="4"/>
  </si>
  <si>
    <t>Ⅱ</t>
    <phoneticPr fontId="4"/>
  </si>
  <si>
    <t>Ⅲ</t>
    <phoneticPr fontId="4"/>
  </si>
  <si>
    <t>Ⅳ</t>
    <phoneticPr fontId="4"/>
  </si>
  <si>
    <t>Ⅴ</t>
    <phoneticPr fontId="4"/>
  </si>
  <si>
    <t>庄版の通し番号</t>
    <rPh sb="0" eb="1">
      <t>ショウ</t>
    </rPh>
    <rPh sb="1" eb="2">
      <t>バン</t>
    </rPh>
    <rPh sb="3" eb="4">
      <t>トオ</t>
    </rPh>
    <rPh sb="5" eb="7">
      <t>バンゴウ</t>
    </rPh>
    <phoneticPr fontId="4"/>
  </si>
  <si>
    <t>構成する
桁通り数</t>
    <rPh sb="0" eb="2">
      <t>コウセイ</t>
    </rPh>
    <rPh sb="5" eb="6">
      <t>ケタ</t>
    </rPh>
    <rPh sb="6" eb="7">
      <t>トオ</t>
    </rPh>
    <rPh sb="8" eb="9">
      <t>スウ</t>
    </rPh>
    <phoneticPr fontId="4"/>
  </si>
  <si>
    <t>通し番号</t>
    <rPh sb="0" eb="1">
      <t>トオ</t>
    </rPh>
    <rPh sb="2" eb="4">
      <t>バンゴウ</t>
    </rPh>
    <phoneticPr fontId="4"/>
  </si>
  <si>
    <t>塩害</t>
    <phoneticPr fontId="4"/>
  </si>
  <si>
    <t>凍害</t>
    <phoneticPr fontId="4"/>
  </si>
  <si>
    <t>疲労</t>
    <phoneticPr fontId="4"/>
  </si>
  <si>
    <t>中性</t>
    <phoneticPr fontId="4"/>
  </si>
  <si>
    <t>要素なし</t>
    <phoneticPr fontId="4"/>
  </si>
  <si>
    <t>目視困難</t>
    <phoneticPr fontId="4"/>
  </si>
  <si>
    <t>緊急処置</t>
    <rPh sb="0" eb="2">
      <t>キンキュウ</t>
    </rPh>
    <rPh sb="2" eb="4">
      <t>ショチ</t>
    </rPh>
    <phoneticPr fontId="4"/>
  </si>
  <si>
    <t>健全性</t>
    <phoneticPr fontId="4"/>
  </si>
  <si>
    <t>健全性</t>
    <phoneticPr fontId="4"/>
  </si>
  <si>
    <t>有筋</t>
    <phoneticPr fontId="4"/>
  </si>
  <si>
    <t>不明</t>
  </si>
  <si>
    <t>健全性</t>
    <phoneticPr fontId="4"/>
  </si>
  <si>
    <r>
      <t xml:space="preserve">
</t>
    </r>
    <r>
      <rPr>
        <sz val="12"/>
        <rFont val="ＭＳ 明朝"/>
        <family val="1"/>
        <charset val="128"/>
      </rPr>
      <t>①</t>
    </r>
    <r>
      <rPr>
        <sz val="9"/>
        <rFont val="ＭＳ 明朝"/>
        <family val="1"/>
        <charset val="128"/>
      </rPr>
      <t>　　
舗　装</t>
    </r>
    <phoneticPr fontId="4"/>
  </si>
  <si>
    <r>
      <t xml:space="preserve">
</t>
    </r>
    <r>
      <rPr>
        <sz val="12"/>
        <rFont val="ＭＳ 明朝"/>
        <family val="1"/>
        <charset val="128"/>
      </rPr>
      <t>③</t>
    </r>
    <r>
      <rPr>
        <sz val="9"/>
        <rFont val="ＭＳ 明朝"/>
        <family val="1"/>
        <charset val="128"/>
      </rPr>
      <t>　　
排水桝
排水管</t>
    </r>
    <phoneticPr fontId="4"/>
  </si>
  <si>
    <t>埋設型</t>
    <phoneticPr fontId="4"/>
  </si>
  <si>
    <t>L=</t>
    <phoneticPr fontId="4"/>
  </si>
  <si>
    <t>F=</t>
    <phoneticPr fontId="4"/>
  </si>
  <si>
    <t>B=</t>
    <phoneticPr fontId="4"/>
  </si>
  <si>
    <t>N=</t>
    <phoneticPr fontId="4"/>
  </si>
  <si>
    <t>la=</t>
    <phoneticPr fontId="4"/>
  </si>
  <si>
    <t>径間</t>
    <rPh sb="0" eb="2">
      <t>ケイカン</t>
    </rPh>
    <phoneticPr fontId="4"/>
  </si>
  <si>
    <t xml:space="preserve"> 橋長 － 径間数 － 桁種</t>
    <rPh sb="1" eb="3">
      <t>キョウチョウ</t>
    </rPh>
    <rPh sb="6" eb="8">
      <t>ケイカン</t>
    </rPh>
    <rPh sb="8" eb="9">
      <t>スウ</t>
    </rPh>
    <rPh sb="12" eb="13">
      <t>ケタ</t>
    </rPh>
    <rPh sb="13" eb="14">
      <t>シュ</t>
    </rPh>
    <phoneticPr fontId="4"/>
  </si>
  <si>
    <r>
      <t>定着部のコンクリー</t>
    </r>
    <r>
      <rPr>
        <i/>
        <sz val="8"/>
        <color indexed="10"/>
        <rFont val="ＭＳ ゴシック"/>
        <family val="3"/>
        <charset val="128"/>
      </rPr>
      <t>：21</t>
    </r>
    <r>
      <rPr>
        <sz val="8"/>
        <rFont val="ＭＳ ゴシック"/>
        <family val="3"/>
        <charset val="128"/>
      </rPr>
      <t xml:space="preserve">
トのひびわれから錆汁
定着部に損傷</t>
    </r>
    <phoneticPr fontId="4"/>
  </si>
  <si>
    <r>
      <t>定着部のコンクリート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が剥離
定着部に著しい損傷</t>
    </r>
    <rPh sb="0" eb="2">
      <t>テイチャク</t>
    </rPh>
    <rPh sb="2" eb="3">
      <t>ブ</t>
    </rPh>
    <phoneticPr fontId="4"/>
  </si>
  <si>
    <r>
      <t>定着部のコンクリート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のひびわれから錆汁
定着部に損傷</t>
    </r>
    <phoneticPr fontId="4"/>
  </si>
  <si>
    <r>
      <t xml:space="preserve">                 </t>
    </r>
    <r>
      <rPr>
        <i/>
        <sz val="9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塗装&gt;           
防食皮膜の劣化範囲が
広く点錆が発生</t>
    </r>
    <rPh sb="21" eb="23">
      <t>トソウ</t>
    </rPh>
    <rPh sb="38" eb="40">
      <t>ヒマク</t>
    </rPh>
    <rPh sb="41" eb="43">
      <t>レッカ</t>
    </rPh>
    <rPh sb="43" eb="45">
      <t>ハンイ</t>
    </rPh>
    <rPh sb="47" eb="48">
      <t>ヒロ</t>
    </rPh>
    <rPh sb="49" eb="51">
      <t>テンサビ</t>
    </rPh>
    <rPh sb="52" eb="54">
      <t>ハッセイ</t>
    </rPh>
    <phoneticPr fontId="4"/>
  </si>
  <si>
    <r>
      <t xml:space="preserve"> ボルトのゆるみ・ </t>
    </r>
    <r>
      <rPr>
        <i/>
        <sz val="9"/>
        <color rgb="FFFF000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脱落の箇所が少ない
</t>
    </r>
    <phoneticPr fontId="4"/>
  </si>
  <si>
    <r>
      <t xml:space="preserve">ボルトのゆるみ・ </t>
    </r>
    <r>
      <rPr>
        <i/>
        <sz val="9"/>
        <color rgb="FFFF000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脱落の箇所が多い
</t>
    </r>
    <phoneticPr fontId="4"/>
  </si>
  <si>
    <t>機能
障害</t>
    <phoneticPr fontId="4"/>
  </si>
  <si>
    <r>
      <t>_</t>
    </r>
    <r>
      <rPr>
        <sz val="9"/>
        <rFont val="ＭＳ ゴシック"/>
        <family val="3"/>
        <charset val="128"/>
      </rPr>
      <t xml:space="preserve">  漏水
   滞水</t>
    </r>
    <phoneticPr fontId="4"/>
  </si>
  <si>
    <r>
      <t>_</t>
    </r>
    <r>
      <rPr>
        <sz val="9"/>
        <color indexed="23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 xml:space="preserve"> 漏水
   滞水</t>
    </r>
    <phoneticPr fontId="4"/>
  </si>
  <si>
    <r>
      <t>_</t>
    </r>
    <r>
      <rPr>
        <sz val="9"/>
        <rFont val="ＭＳ ゴシック"/>
        <family val="3"/>
        <charset val="128"/>
      </rPr>
      <t xml:space="preserve">  漏水
   滞水</t>
    </r>
    <phoneticPr fontId="4"/>
  </si>
  <si>
    <t>中性</t>
    <phoneticPr fontId="4"/>
  </si>
  <si>
    <t/>
  </si>
  <si>
    <r>
      <t>定着部のCoのひびわれ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から錆汁，定着部に損傷</t>
    </r>
    <phoneticPr fontId="4"/>
  </si>
  <si>
    <t>土砂
詰り</t>
    <phoneticPr fontId="4"/>
  </si>
  <si>
    <t>うき</t>
    <phoneticPr fontId="4"/>
  </si>
  <si>
    <t>※径間が複数ある場合は径間番号をつけること
※既存の図面等がない場合は概略図でよい</t>
    <phoneticPr fontId="4"/>
  </si>
  <si>
    <t>ⅱ</t>
    <phoneticPr fontId="4"/>
  </si>
  <si>
    <t>ⅴ</t>
    <phoneticPr fontId="4"/>
  </si>
  <si>
    <r>
      <t xml:space="preserve"> 幅=中，間隔=密  </t>
    </r>
    <r>
      <rPr>
        <i/>
        <sz val="8"/>
        <color indexed="10"/>
        <rFont val="ＭＳ ゴシック"/>
        <family val="3"/>
        <charset val="128"/>
      </rPr>
      <t>:22</t>
    </r>
    <rPh sb="1" eb="2">
      <t>ハバ</t>
    </rPh>
    <rPh sb="3" eb="4">
      <t>チュウ</t>
    </rPh>
    <rPh sb="5" eb="7">
      <t>カンカク</t>
    </rPh>
    <rPh sb="8" eb="9">
      <t>ミツ</t>
    </rPh>
    <phoneticPr fontId="4"/>
  </si>
  <si>
    <r>
      <t xml:space="preserve"> 幅=中，間隔=密  </t>
    </r>
    <r>
      <rPr>
        <i/>
        <sz val="8"/>
        <color indexed="10"/>
        <rFont val="ＭＳ ゴシック"/>
        <family val="3"/>
        <charset val="128"/>
      </rPr>
      <t>:22</t>
    </r>
    <rPh sb="1" eb="2">
      <t>ハバ</t>
    </rPh>
    <rPh sb="5" eb="7">
      <t>カンカク</t>
    </rPh>
    <rPh sb="8" eb="9">
      <t>ミツ</t>
    </rPh>
    <phoneticPr fontId="4"/>
  </si>
  <si>
    <r>
      <t xml:space="preserve"> 幅=中，間隔=密  </t>
    </r>
    <r>
      <rPr>
        <i/>
        <sz val="8"/>
        <color indexed="10"/>
        <rFont val="ＭＳ ゴシック"/>
        <family val="3"/>
        <charset val="128"/>
      </rPr>
      <t>:22</t>
    </r>
    <rPh sb="0" eb="14">
      <t>ハバ</t>
    </rPh>
    <phoneticPr fontId="4"/>
  </si>
  <si>
    <t>ﾌﾟﾚﾃﾝT桁</t>
    <phoneticPr fontId="4"/>
  </si>
  <si>
    <t>舗　装</t>
    <phoneticPr fontId="23"/>
  </si>
  <si>
    <t>伸縮装置</t>
    <phoneticPr fontId="4"/>
  </si>
  <si>
    <t>ver3.22</t>
    <phoneticPr fontId="4"/>
  </si>
  <si>
    <t>国要領改定に伴う暫定運用</t>
    <rPh sb="0" eb="3">
      <t>クニヨウリョウ</t>
    </rPh>
    <rPh sb="3" eb="5">
      <t>カイテイ</t>
    </rPh>
    <rPh sb="6" eb="7">
      <t>トモナ</t>
    </rPh>
    <rPh sb="8" eb="12">
      <t>ザンテイウンヨウ</t>
    </rPh>
    <phoneticPr fontId="4"/>
  </si>
  <si>
    <t>損傷度</t>
    <phoneticPr fontId="4"/>
  </si>
  <si>
    <t>損傷写真</t>
    <rPh sb="0" eb="2">
      <t>ソンショウ</t>
    </rPh>
    <rPh sb="2" eb="4">
      <t>シャシン</t>
    </rPh>
    <phoneticPr fontId="5"/>
  </si>
  <si>
    <t>番号</t>
    <rPh sb="0" eb="2">
      <t>バンゴウ</t>
    </rPh>
    <phoneticPr fontId="5"/>
  </si>
  <si>
    <t>性能の推定に用いる指標</t>
    <rPh sb="0" eb="2">
      <t>セイノウ</t>
    </rPh>
    <rPh sb="3" eb="5">
      <t>スイテイ</t>
    </rPh>
    <rPh sb="6" eb="7">
      <t>モチ</t>
    </rPh>
    <rPh sb="9" eb="11">
      <t>シヒョウ</t>
    </rPh>
    <phoneticPr fontId="3"/>
  </si>
  <si>
    <t>想定する状況の性能の推定</t>
    <phoneticPr fontId="4"/>
  </si>
  <si>
    <t>b</t>
  </si>
  <si>
    <t>c2</t>
  </si>
  <si>
    <t>活荷重</t>
    <rPh sb="0" eb="3">
      <t>カツカジュウ</t>
    </rPh>
    <phoneticPr fontId="5"/>
  </si>
  <si>
    <t>地震</t>
    <rPh sb="0" eb="2">
      <t>ジシン</t>
    </rPh>
    <phoneticPr fontId="5"/>
  </si>
  <si>
    <t>豪雨
・出水</t>
    <rPh sb="0" eb="2">
      <t>ゴウウ</t>
    </rPh>
    <rPh sb="4" eb="6">
      <t>シュッスイ</t>
    </rPh>
    <phoneticPr fontId="5"/>
  </si>
  <si>
    <t>その他</t>
    <rPh sb="2" eb="3">
      <t>タ</t>
    </rPh>
    <phoneticPr fontId="5"/>
  </si>
  <si>
    <t>C</t>
  </si>
  <si>
    <t>上下部接続部</t>
    <phoneticPr fontId="92"/>
  </si>
  <si>
    <t>その他構造</t>
    <phoneticPr fontId="92"/>
  </si>
  <si>
    <t>(ﾌｪｰﾙｾｰﾌ)</t>
    <phoneticPr fontId="4"/>
  </si>
  <si>
    <t>a</t>
  </si>
  <si>
    <t>e</t>
  </si>
  <si>
    <t>B</t>
  </si>
  <si>
    <t>A</t>
  </si>
  <si>
    <t>性能の推定（橋全体として）</t>
    <rPh sb="0" eb="2">
      <t>セイノウ</t>
    </rPh>
    <rPh sb="3" eb="5">
      <t>スイテイ</t>
    </rPh>
    <rPh sb="6" eb="7">
      <t>ハシ</t>
    </rPh>
    <rPh sb="7" eb="9">
      <t>ゼンタイ</t>
    </rPh>
    <phoneticPr fontId="4"/>
  </si>
  <si>
    <t>構成部材</t>
    <rPh sb="0" eb="2">
      <t>コウセイ</t>
    </rPh>
    <rPh sb="2" eb="4">
      <t>ブザイ</t>
    </rPh>
    <phoneticPr fontId="4"/>
  </si>
  <si>
    <t>部材群毎の性能の推定に用いる指標
を決定した技術的評価</t>
    <rPh sb="0" eb="2">
      <t>ブザイ</t>
    </rPh>
    <rPh sb="2" eb="3">
      <t>グン</t>
    </rPh>
    <rPh sb="3" eb="4">
      <t>ゴト</t>
    </rPh>
    <rPh sb="5" eb="7">
      <t>セイノウ</t>
    </rPh>
    <rPh sb="8" eb="10">
      <t>スイテイ</t>
    </rPh>
    <rPh sb="11" eb="12">
      <t>モチ</t>
    </rPh>
    <rPh sb="14" eb="16">
      <t>シヒョウ</t>
    </rPh>
    <rPh sb="18" eb="20">
      <t>ケッテイ</t>
    </rPh>
    <rPh sb="22" eb="24">
      <t>ギジュツ</t>
    </rPh>
    <rPh sb="24" eb="25">
      <t>テキ</t>
    </rPh>
    <rPh sb="25" eb="27">
      <t>ヒョウカ</t>
    </rPh>
    <phoneticPr fontId="4"/>
  </si>
  <si>
    <t>推定される変状要因</t>
    <rPh sb="0" eb="2">
      <t>スイテイ</t>
    </rPh>
    <rPh sb="5" eb="9">
      <t>ヘンジョウヨウイン</t>
    </rPh>
    <phoneticPr fontId="92"/>
  </si>
  <si>
    <t>進行の可能性及び
構造安全性の推定</t>
    <phoneticPr fontId="92"/>
  </si>
  <si>
    <t>道路利用者への影響・
第三者被害の可能性</t>
    <rPh sb="0" eb="2">
      <t>ドウロ</t>
    </rPh>
    <rPh sb="2" eb="5">
      <t>リヨウシャ</t>
    </rPh>
    <rPh sb="7" eb="9">
      <t>エイキョウ</t>
    </rPh>
    <phoneticPr fontId="92"/>
  </si>
  <si>
    <t>措置の必要性・緊急性</t>
    <rPh sb="0" eb="2">
      <t>ソチ</t>
    </rPh>
    <rPh sb="3" eb="6">
      <t>ヒツヨウセイ</t>
    </rPh>
    <rPh sb="7" eb="10">
      <t>キンキュウセイ</t>
    </rPh>
    <phoneticPr fontId="4"/>
  </si>
  <si>
    <t>基　礎</t>
    <phoneticPr fontId="92"/>
  </si>
  <si>
    <t>上下部
接続部</t>
    <rPh sb="0" eb="3">
      <t>ジョウカブ</t>
    </rPh>
    <rPh sb="4" eb="7">
      <t>セツゾクブ</t>
    </rPh>
    <phoneticPr fontId="4"/>
  </si>
  <si>
    <t>その他
構造</t>
    <phoneticPr fontId="92"/>
  </si>
  <si>
    <t>路上部</t>
    <rPh sb="0" eb="3">
      <t>ロジョウブ</t>
    </rPh>
    <phoneticPr fontId="92"/>
  </si>
  <si>
    <t>所見</t>
    <rPh sb="0" eb="2">
      <t>ショケン</t>
    </rPh>
    <phoneticPr fontId="4"/>
  </si>
  <si>
    <t>定期点検調書その
6
　劣化・損傷状況写真</t>
    <rPh sb="0" eb="2">
      <t>テイキ</t>
    </rPh>
    <rPh sb="2" eb="4">
      <t>テンケン</t>
    </rPh>
    <rPh sb="4" eb="6">
      <t>チョウショ</t>
    </rPh>
    <rPh sb="12" eb="14">
      <t>レッカ</t>
    </rPh>
    <rPh sb="15" eb="17">
      <t>ソンショウ</t>
    </rPh>
    <rPh sb="17" eb="19">
      <t>ジョウキョウ</t>
    </rPh>
    <rPh sb="19" eb="21">
      <t>シャシン</t>
    </rPh>
    <phoneticPr fontId="4"/>
  </si>
  <si>
    <t>その
7
　概算数量
#
1/1</t>
    <rPh sb="6" eb="8">
      <t>ガイサン</t>
    </rPh>
    <rPh sb="8" eb="10">
      <t>スウリョウ</t>
    </rPh>
    <phoneticPr fontId="4"/>
  </si>
  <si>
    <t>その
8
補修履歴・補修後の変状発生と時期
#
1/1</t>
    <rPh sb="6" eb="8">
      <t>ホシュウ</t>
    </rPh>
    <rPh sb="8" eb="10">
      <t>リレキ</t>
    </rPh>
    <rPh sb="11" eb="13">
      <t>ホシュウ</t>
    </rPh>
    <rPh sb="13" eb="14">
      <t>ゴ</t>
    </rPh>
    <rPh sb="15" eb="17">
      <t>ヘンジョウ</t>
    </rPh>
    <rPh sb="17" eb="19">
      <t>ハッセイ</t>
    </rPh>
    <rPh sb="20" eb="22">
      <t>ジキ</t>
    </rPh>
    <phoneticPr fontId="4"/>
  </si>
  <si>
    <t>その
9
詳細調査履歴
#
1/1</t>
    <rPh sb="6" eb="8">
      <t>ショウサイ</t>
    </rPh>
    <rPh sb="8" eb="10">
      <t>チョウサ</t>
    </rPh>
    <rPh sb="10" eb="12">
      <t>リレキ</t>
    </rPh>
    <phoneticPr fontId="4"/>
  </si>
  <si>
    <t>参考調書</t>
    <rPh sb="0" eb="2">
      <t>サンコウ</t>
    </rPh>
    <rPh sb="2" eb="4">
      <t>チョウショ</t>
    </rPh>
    <phoneticPr fontId="4"/>
  </si>
  <si>
    <t>その
1
　上部工・コンクリート床版評価</t>
    <phoneticPr fontId="4"/>
  </si>
  <si>
    <t>その
2a
　上部工・鋼主桁と横桁
 '
縦桁等評価</t>
    <phoneticPr fontId="4"/>
  </si>
  <si>
    <t>その
2b
　上部工・Co主桁と横桁
 '
縦桁等評価</t>
    <phoneticPr fontId="4"/>
  </si>
  <si>
    <t>その
3
　下部工・コンクリート橋台
#
1/1</t>
    <rPh sb="6" eb="8">
      <t>カブ</t>
    </rPh>
    <rPh sb="8" eb="9">
      <t>コウ</t>
    </rPh>
    <rPh sb="16" eb="18">
      <t>キョウダイ</t>
    </rPh>
    <phoneticPr fontId="4"/>
  </si>
  <si>
    <t>その
4a
　下部工・コンクリート橋脚評価</t>
    <phoneticPr fontId="4"/>
  </si>
  <si>
    <t>その
4b
　下部工・鋼製橋脚評価</t>
    <phoneticPr fontId="4"/>
  </si>
  <si>
    <t>その
6
　路上部１・舗装
 '
伸縮装置等評価
#
1/1</t>
    <phoneticPr fontId="4"/>
  </si>
  <si>
    <t>その
7
　路上部２・地覆
　'　
評価
#
1/1</t>
    <rPh sb="6" eb="8">
      <t>ロジョウ</t>
    </rPh>
    <rPh sb="8" eb="9">
      <t>ブ</t>
    </rPh>
    <rPh sb="11" eb="12">
      <t>チ</t>
    </rPh>
    <rPh sb="12" eb="13">
      <t>クツガエ</t>
    </rPh>
    <rPh sb="18" eb="20">
      <t>ヒョウカ</t>
    </rPh>
    <phoneticPr fontId="4"/>
  </si>
  <si>
    <t>その
7
　路上部３・高欄
　'　
評価
#
1/1</t>
    <rPh sb="6" eb="8">
      <t>ロジョウ</t>
    </rPh>
    <rPh sb="8" eb="9">
      <t>ブ</t>
    </rPh>
    <rPh sb="11" eb="12">
      <t>コウ</t>
    </rPh>
    <rPh sb="12" eb="13">
      <t>ラン</t>
    </rPh>
    <rPh sb="18" eb="20">
      <t>ヒョウカ</t>
    </rPh>
    <phoneticPr fontId="4"/>
  </si>
  <si>
    <t>その
7
点検施設
　'　
評価
#
1/1</t>
    <rPh sb="5" eb="7">
      <t>テンケン</t>
    </rPh>
    <rPh sb="7" eb="9">
      <t>シセツ</t>
    </rPh>
    <rPh sb="14" eb="16">
      <t>ヒョウカ</t>
    </rPh>
    <phoneticPr fontId="4"/>
  </si>
  <si>
    <t>変状状況:</t>
    <rPh sb="0" eb="2">
      <t>ヘンジョウ</t>
    </rPh>
    <rPh sb="2" eb="4">
      <t>ジョウキョウ</t>
    </rPh>
    <phoneticPr fontId="5"/>
  </si>
  <si>
    <t>損傷進行性の有無</t>
    <phoneticPr fontId="4"/>
  </si>
  <si>
    <t>水分供給の有無　</t>
    <phoneticPr fontId="4"/>
  </si>
  <si>
    <t>c1</t>
  </si>
  <si>
    <t>m</t>
  </si>
  <si>
    <t>損傷度</t>
    <rPh sb="0" eb="2">
      <t>ソンショウ</t>
    </rPh>
    <rPh sb="2" eb="3">
      <t>ド</t>
    </rPh>
    <phoneticPr fontId="4"/>
  </si>
  <si>
    <t>性能推定</t>
    <rPh sb="0" eb="2">
      <t>セイノウ</t>
    </rPh>
    <rPh sb="2" eb="4">
      <t>スイテイ</t>
    </rPh>
    <phoneticPr fontId="4"/>
  </si>
  <si>
    <t>備考(補修履歴等)</t>
    <rPh sb="0" eb="1">
      <t>ビ</t>
    </rPh>
    <rPh sb="1" eb="2">
      <t>コウ</t>
    </rPh>
    <rPh sb="3" eb="5">
      <t>ホシュウ</t>
    </rPh>
    <rPh sb="5" eb="7">
      <t>リレキ</t>
    </rPh>
    <rPh sb="7" eb="8">
      <t>トウ</t>
    </rPh>
    <phoneticPr fontId="4"/>
  </si>
  <si>
    <t>橋梁定期点検調書</t>
    <rPh sb="0" eb="2">
      <t>キョウリョウ</t>
    </rPh>
    <rPh sb="2" eb="4">
      <t>テイキ</t>
    </rPh>
    <rPh sb="4" eb="6">
      <t>テンケン</t>
    </rPh>
    <rPh sb="6" eb="8">
      <t>チョウショ</t>
    </rPh>
    <phoneticPr fontId="4"/>
  </si>
  <si>
    <t>:ver.4.00</t>
    <phoneticPr fontId="4"/>
  </si>
  <si>
    <t>点検方法</t>
    <phoneticPr fontId="4"/>
  </si>
  <si>
    <t>健全性の診断区分</t>
    <rPh sb="0" eb="3">
      <t>ケンゼンセイ</t>
    </rPh>
    <rPh sb="4" eb="6">
      <t>シンダン</t>
    </rPh>
    <rPh sb="6" eb="8">
      <t>クブン</t>
    </rPh>
    <phoneticPr fontId="4"/>
  </si>
  <si>
    <t>（主たる変状要因）</t>
    <rPh sb="1" eb="2">
      <t>シュ</t>
    </rPh>
    <rPh sb="4" eb="6">
      <t>ヘンジョウ</t>
    </rPh>
    <rPh sb="6" eb="8">
      <t>ヨウイン</t>
    </rPh>
    <phoneticPr fontId="4"/>
  </si>
  <si>
    <t>コンクリート
床版</t>
    <phoneticPr fontId="4"/>
  </si>
  <si>
    <t>橋　脚</t>
  </si>
  <si>
    <t>支承本体</t>
    <rPh sb="0" eb="1">
      <t>シ</t>
    </rPh>
    <rPh sb="1" eb="2">
      <t>ショウ</t>
    </rPh>
    <rPh sb="2" eb="4">
      <t>ホンタイ</t>
    </rPh>
    <phoneticPr fontId="23"/>
  </si>
  <si>
    <t>損傷の種類・位置・状態</t>
    <rPh sb="0" eb="2">
      <t>ソンショウ</t>
    </rPh>
    <rPh sb="3" eb="5">
      <t>シュルイ</t>
    </rPh>
    <rPh sb="6" eb="8">
      <t>イチ</t>
    </rPh>
    <rPh sb="9" eb="11">
      <t>ジョウタイ</t>
    </rPh>
    <phoneticPr fontId="92"/>
  </si>
  <si>
    <t>参考写真</t>
    <rPh sb="0" eb="2">
      <t>サンコウ</t>
    </rPh>
    <rPh sb="2" eb="4">
      <t>シャシン</t>
    </rPh>
    <phoneticPr fontId="4"/>
  </si>
  <si>
    <t>橋梁番号</t>
    <rPh sb="0" eb="2">
      <t>キョウリョウ</t>
    </rPh>
    <rPh sb="2" eb="4">
      <t>バンゴウ</t>
    </rPh>
    <phoneticPr fontId="4"/>
  </si>
  <si>
    <t>①疲労</t>
    <rPh sb="1" eb="3">
      <t>ヒロウ</t>
    </rPh>
    <phoneticPr fontId="3"/>
  </si>
  <si>
    <t>橋梁番号･名称</t>
    <rPh sb="0" eb="2">
      <t>キョウリョウ</t>
    </rPh>
    <phoneticPr fontId="4"/>
  </si>
  <si>
    <t>主桁</t>
    <phoneticPr fontId="4"/>
  </si>
  <si>
    <t>橋梁番号･名称</t>
    <rPh sb="0" eb="2">
      <t>キョウリョウ</t>
    </rPh>
    <rPh sb="2" eb="4">
      <t>バンゴウ</t>
    </rPh>
    <rPh sb="5" eb="7">
      <t>メイショウ</t>
    </rPh>
    <phoneticPr fontId="4"/>
  </si>
  <si>
    <t>床版</t>
    <phoneticPr fontId="4"/>
  </si>
  <si>
    <t>床版、主桁とも要素細分を一般図等を用いて記録する。</t>
    <rPh sb="0" eb="2">
      <t>ユカバン</t>
    </rPh>
    <rPh sb="3" eb="5">
      <t>シュケタ</t>
    </rPh>
    <rPh sb="7" eb="9">
      <t>ヨウソ</t>
    </rPh>
    <rPh sb="9" eb="11">
      <t>サイブン</t>
    </rPh>
    <rPh sb="12" eb="14">
      <t>イッパン</t>
    </rPh>
    <rPh sb="14" eb="15">
      <t>ズ</t>
    </rPh>
    <rPh sb="15" eb="16">
      <t>トウ</t>
    </rPh>
    <rPh sb="17" eb="18">
      <t>モチ</t>
    </rPh>
    <rPh sb="20" eb="22">
      <t>キロク</t>
    </rPh>
    <phoneticPr fontId="92"/>
  </si>
  <si>
    <r>
      <t>主桁</t>
    </r>
    <r>
      <rPr>
        <i/>
        <sz val="8"/>
        <rFont val="Century"/>
        <family val="1"/>
      </rPr>
      <t>01</t>
    </r>
    <r>
      <rPr>
        <sz val="11"/>
        <rFont val="ＭＳ 明朝"/>
        <family val="1"/>
        <charset val="128"/>
      </rPr>
      <t/>
    </r>
    <rPh sb="0" eb="1">
      <t>シュ</t>
    </rPh>
    <rPh sb="1" eb="2">
      <t>ケタ</t>
    </rPh>
    <phoneticPr fontId="4"/>
  </si>
  <si>
    <r>
      <t>主桁</t>
    </r>
    <r>
      <rPr>
        <i/>
        <sz val="8"/>
        <rFont val="Century"/>
        <family val="1"/>
      </rPr>
      <t xml:space="preserve">02
</t>
    </r>
    <r>
      <rPr>
        <i/>
        <sz val="8"/>
        <rFont val="ＭＳ 明朝"/>
        <family val="1"/>
        <charset val="128"/>
      </rPr>
      <t>主桁</t>
    </r>
    <r>
      <rPr>
        <i/>
        <sz val="8"/>
        <rFont val="Century"/>
        <family val="1"/>
      </rPr>
      <t xml:space="preserve">03
</t>
    </r>
    <r>
      <rPr>
        <i/>
        <sz val="8"/>
        <rFont val="ＭＳ 明朝"/>
        <family val="1"/>
        <charset val="128"/>
      </rPr>
      <t>主桁</t>
    </r>
    <r>
      <rPr>
        <i/>
        <sz val="8"/>
        <rFont val="Century"/>
        <family val="1"/>
      </rPr>
      <t>04</t>
    </r>
    <phoneticPr fontId="4"/>
  </si>
  <si>
    <r>
      <t>主桁</t>
    </r>
    <r>
      <rPr>
        <i/>
        <sz val="8"/>
        <rFont val="Century"/>
        <family val="1"/>
      </rPr>
      <t>n</t>
    </r>
    <rPh sb="0" eb="1">
      <t>シュ</t>
    </rPh>
    <rPh sb="1" eb="2">
      <t>ケタ</t>
    </rPh>
    <phoneticPr fontId="4"/>
  </si>
  <si>
    <t>橋梁番号･名称</t>
    <rPh sb="0" eb="2">
      <t>キョウリョウ</t>
    </rPh>
    <rPh sb="2" eb="4">
      <t>バンゴウ</t>
    </rPh>
    <phoneticPr fontId="4"/>
  </si>
  <si>
    <t>橋梁定期点検調書その 1</t>
    <rPh sb="0" eb="2">
      <t>キョウリョウ</t>
    </rPh>
    <rPh sb="2" eb="4">
      <t>テイキ</t>
    </rPh>
    <rPh sb="4" eb="6">
      <t>テンケン</t>
    </rPh>
    <rPh sb="6" eb="8">
      <t>チョウショ</t>
    </rPh>
    <phoneticPr fontId="4"/>
  </si>
  <si>
    <t>諸元，総合点検結果</t>
    <rPh sb="0" eb="2">
      <t>ショゲン</t>
    </rPh>
    <rPh sb="3" eb="5">
      <t>ソウゴウ</t>
    </rPh>
    <rPh sb="5" eb="7">
      <t>テンケン</t>
    </rPh>
    <rPh sb="7" eb="9">
      <t>ケッカ</t>
    </rPh>
    <phoneticPr fontId="4"/>
  </si>
  <si>
    <t>定期点検調書その
2
　橋梁一般図</t>
    <rPh sb="0" eb="2">
      <t>テイキ</t>
    </rPh>
    <rPh sb="2" eb="4">
      <t>テンケン</t>
    </rPh>
    <rPh sb="4" eb="6">
      <t>チョウショ</t>
    </rPh>
    <rPh sb="12" eb="14">
      <t>キョウリョウ</t>
    </rPh>
    <rPh sb="14" eb="16">
      <t>イッパン</t>
    </rPh>
    <rPh sb="16" eb="17">
      <t>ズ</t>
    </rPh>
    <phoneticPr fontId="4"/>
  </si>
  <si>
    <t xml:space="preserve"> 橋梁一般図  (位置図,平面図,側面図,断面図等)</t>
    <rPh sb="1" eb="3">
      <t>キョウリョウ</t>
    </rPh>
    <rPh sb="3" eb="5">
      <t>イッパン</t>
    </rPh>
    <rPh sb="5" eb="6">
      <t>ズ</t>
    </rPh>
    <phoneticPr fontId="4"/>
  </si>
  <si>
    <t>点検方法</t>
    <rPh sb="0" eb="2">
      <t>テンケン</t>
    </rPh>
    <rPh sb="2" eb="4">
      <t>ホウホウ</t>
    </rPh>
    <phoneticPr fontId="4"/>
  </si>
  <si>
    <t>梯子</t>
    <rPh sb="0" eb="2">
      <t>ハシゴ</t>
    </rPh>
    <phoneticPr fontId="3"/>
  </si>
  <si>
    <t>脚立</t>
    <rPh sb="0" eb="2">
      <t>キャタツ</t>
    </rPh>
    <phoneticPr fontId="3"/>
  </si>
  <si>
    <t>橋梁点検車（BT-110）</t>
    <rPh sb="0" eb="5">
      <t>キョウリョウテンケンシャ</t>
    </rPh>
    <phoneticPr fontId="3"/>
  </si>
  <si>
    <t>橋梁点検車（BT-200）</t>
    <rPh sb="0" eb="5">
      <t>キョウリョウテンケンシャ</t>
    </rPh>
    <phoneticPr fontId="3"/>
  </si>
  <si>
    <t>橋梁点検車（BT-400）</t>
    <rPh sb="0" eb="5">
      <t>キョウリョウテンケンシャ</t>
    </rPh>
    <phoneticPr fontId="3"/>
  </si>
  <si>
    <t>その他</t>
    <rPh sb="2" eb="3">
      <t>タ</t>
    </rPh>
    <phoneticPr fontId="3"/>
  </si>
  <si>
    <t>健全性診断区分</t>
    <rPh sb="3" eb="5">
      <t>シンダン</t>
    </rPh>
    <rPh sb="5" eb="7">
      <t>クブン</t>
    </rPh>
    <phoneticPr fontId="4"/>
  </si>
  <si>
    <t>主たる変状要因</t>
    <rPh sb="0" eb="1">
      <t>シュ</t>
    </rPh>
    <rPh sb="3" eb="5">
      <t>ヘンジョウ</t>
    </rPh>
    <rPh sb="5" eb="7">
      <t>ヨウイン</t>
    </rPh>
    <phoneticPr fontId="4"/>
  </si>
  <si>
    <t>②衝突</t>
    <rPh sb="1" eb="3">
      <t>ショウトツ</t>
    </rPh>
    <phoneticPr fontId="3"/>
  </si>
  <si>
    <t>③地震</t>
    <rPh sb="1" eb="3">
      <t>ジシン</t>
    </rPh>
    <phoneticPr fontId="3"/>
  </si>
  <si>
    <t>④乾燥収縮・温度変化</t>
    <rPh sb="1" eb="5">
      <t>カンソウシュウシュク</t>
    </rPh>
    <rPh sb="6" eb="10">
      <t>オンドヘンカ</t>
    </rPh>
    <phoneticPr fontId="3"/>
  </si>
  <si>
    <t>⑤塩害</t>
    <rPh sb="1" eb="3">
      <t>エンガイ</t>
    </rPh>
    <phoneticPr fontId="3"/>
  </si>
  <si>
    <t>⑥凍害</t>
    <rPh sb="1" eb="3">
      <t>トウガイ</t>
    </rPh>
    <phoneticPr fontId="3"/>
  </si>
  <si>
    <t>⑦アルカリシリカ反応</t>
    <rPh sb="8" eb="10">
      <t>ハンノウ</t>
    </rPh>
    <phoneticPr fontId="3"/>
  </si>
  <si>
    <t>⑧中性化</t>
    <rPh sb="1" eb="4">
      <t>チュウセイカ</t>
    </rPh>
    <phoneticPr fontId="3"/>
  </si>
  <si>
    <t>⑨製作・施工不良</t>
    <rPh sb="1" eb="3">
      <t>セイサク</t>
    </rPh>
    <rPh sb="4" eb="8">
      <t>セコウフリョウ</t>
    </rPh>
    <phoneticPr fontId="3"/>
  </si>
  <si>
    <t>⑩その他</t>
    <rPh sb="3" eb="4">
      <t>タ</t>
    </rPh>
    <phoneticPr fontId="3"/>
  </si>
  <si>
    <t>⑪疲労</t>
    <rPh sb="1" eb="3">
      <t>ヒロウ</t>
    </rPh>
    <phoneticPr fontId="3"/>
  </si>
  <si>
    <t>⑫衝突</t>
    <rPh sb="1" eb="3">
      <t>ショウトツ</t>
    </rPh>
    <phoneticPr fontId="3"/>
  </si>
  <si>
    <t>⑬地震</t>
    <rPh sb="1" eb="3">
      <t>ジシン</t>
    </rPh>
    <phoneticPr fontId="3"/>
  </si>
  <si>
    <t>⑭塩害</t>
    <rPh sb="1" eb="3">
      <t>エンガイ</t>
    </rPh>
    <phoneticPr fontId="3"/>
  </si>
  <si>
    <t>⑯防食機能の低下</t>
    <rPh sb="1" eb="3">
      <t>ボウショク</t>
    </rPh>
    <rPh sb="3" eb="5">
      <t>キノウ</t>
    </rPh>
    <rPh sb="6" eb="8">
      <t>テイカ</t>
    </rPh>
    <phoneticPr fontId="3"/>
  </si>
  <si>
    <t>⑰製作・施工不良</t>
    <rPh sb="1" eb="3">
      <t>セイサク</t>
    </rPh>
    <rPh sb="4" eb="8">
      <t>セコウフリョウ</t>
    </rPh>
    <phoneticPr fontId="3"/>
  </si>
  <si>
    <t>⑱その他</t>
    <rPh sb="3" eb="4">
      <t>タ</t>
    </rPh>
    <phoneticPr fontId="3"/>
  </si>
  <si>
    <t>⑲洗堀</t>
    <rPh sb="1" eb="3">
      <t>センクツ</t>
    </rPh>
    <phoneticPr fontId="3"/>
  </si>
  <si>
    <t>性能指標</t>
    <rPh sb="0" eb="2">
      <t>セイノウ</t>
    </rPh>
    <rPh sb="2" eb="4">
      <t>シヒョウ</t>
    </rPh>
    <phoneticPr fontId="4"/>
  </si>
  <si>
    <t>※写番の後は部材名＋要素
（番号,細分)等</t>
    <rPh sb="1" eb="2">
      <t>シャ</t>
    </rPh>
    <rPh sb="2" eb="3">
      <t>バン</t>
    </rPh>
    <rPh sb="4" eb="5">
      <t>アト</t>
    </rPh>
    <rPh sb="6" eb="8">
      <t>ブザイ</t>
    </rPh>
    <rPh sb="8" eb="9">
      <t>メイ</t>
    </rPh>
    <rPh sb="10" eb="12">
      <t>ヨウソ</t>
    </rPh>
    <rPh sb="14" eb="16">
      <t>バンゴウ</t>
    </rPh>
    <rPh sb="17" eb="19">
      <t>サイブン</t>
    </rPh>
    <rPh sb="20" eb="21">
      <t>トウ</t>
    </rPh>
    <phoneticPr fontId="4"/>
  </si>
  <si>
    <t>定期点検調書その１-１　諸元・点検結果のまとめ</t>
    <rPh sb="2" eb="4">
      <t>テンケン</t>
    </rPh>
    <phoneticPr fontId="4"/>
  </si>
  <si>
    <t>定期点検調書その１-２　総合点検結果</t>
    <rPh sb="0" eb="2">
      <t>テイキ</t>
    </rPh>
    <rPh sb="2" eb="4">
      <t>テンケン</t>
    </rPh>
    <rPh sb="4" eb="6">
      <t>チョウショ</t>
    </rPh>
    <rPh sb="12" eb="14">
      <t>ソウゴウ</t>
    </rPh>
    <rPh sb="14" eb="16">
      <t>テンケン</t>
    </rPh>
    <rPh sb="16" eb="18">
      <t>ケッカ</t>
    </rPh>
    <phoneticPr fontId="4"/>
  </si>
  <si>
    <t>ver4.00</t>
    <phoneticPr fontId="4"/>
  </si>
  <si>
    <t>R7版点検マニュアルによる改訂（案）</t>
    <rPh sb="2" eb="3">
      <t>バン</t>
    </rPh>
    <rPh sb="3" eb="5">
      <t>テンケン</t>
    </rPh>
    <rPh sb="13" eb="15">
      <t>カイテイ</t>
    </rPh>
    <rPh sb="16" eb="17">
      <t>アン</t>
    </rPh>
    <phoneticPr fontId="4"/>
  </si>
  <si>
    <t>損傷の種類</t>
    <rPh sb="0" eb="2">
      <t>ソンショウ</t>
    </rPh>
    <rPh sb="3" eb="5">
      <t>シュルイ</t>
    </rPh>
    <phoneticPr fontId="4"/>
  </si>
  <si>
    <t>①腐食</t>
    <rPh sb="1" eb="3">
      <t>フショク</t>
    </rPh>
    <phoneticPr fontId="4"/>
  </si>
  <si>
    <t>②亀裂</t>
    <rPh sb="1" eb="3">
      <t>キレツ</t>
    </rPh>
    <phoneticPr fontId="4"/>
  </si>
  <si>
    <t>③ゆるみ・脱落</t>
    <rPh sb="5" eb="7">
      <t>ダツラク</t>
    </rPh>
    <phoneticPr fontId="4"/>
  </si>
  <si>
    <t>④破断</t>
    <rPh sb="1" eb="3">
      <t>ハダン</t>
    </rPh>
    <phoneticPr fontId="4"/>
  </si>
  <si>
    <t>⑤防食機能の劣化</t>
    <rPh sb="1" eb="8">
      <t>ボウショクキノウノレッカ</t>
    </rPh>
    <phoneticPr fontId="4"/>
  </si>
  <si>
    <t>⑥ひびわれ</t>
    <phoneticPr fontId="4"/>
  </si>
  <si>
    <t>⑦剥離・鉄筋露出</t>
    <rPh sb="1" eb="3">
      <t>ハクリ</t>
    </rPh>
    <rPh sb="4" eb="6">
      <t>テッキン</t>
    </rPh>
    <rPh sb="6" eb="8">
      <t>ロシュツ</t>
    </rPh>
    <phoneticPr fontId="4"/>
  </si>
  <si>
    <t>⑧漏水・遊離石灰</t>
    <rPh sb="1" eb="3">
      <t>ロウスイ</t>
    </rPh>
    <rPh sb="4" eb="6">
      <t>ユウリ</t>
    </rPh>
    <rPh sb="6" eb="8">
      <t>セッカイ</t>
    </rPh>
    <phoneticPr fontId="4"/>
  </si>
  <si>
    <t>⑨抜け落ち</t>
    <rPh sb="1" eb="2">
      <t>ヌ</t>
    </rPh>
    <rPh sb="3" eb="4">
      <t>オ</t>
    </rPh>
    <phoneticPr fontId="4"/>
  </si>
  <si>
    <t>⑪床版ひびわれ</t>
    <rPh sb="1" eb="3">
      <t>ショウバン</t>
    </rPh>
    <phoneticPr fontId="4"/>
  </si>
  <si>
    <t>⑫うき</t>
    <phoneticPr fontId="4"/>
  </si>
  <si>
    <t>⑬遊間の異常</t>
    <rPh sb="1" eb="3">
      <t>ユウカン</t>
    </rPh>
    <rPh sb="4" eb="6">
      <t>イジョウ</t>
    </rPh>
    <phoneticPr fontId="4"/>
  </si>
  <si>
    <t>⑭路面の凹凸</t>
    <rPh sb="1" eb="3">
      <t>ロメン</t>
    </rPh>
    <rPh sb="4" eb="6">
      <t>オウトツ</t>
    </rPh>
    <phoneticPr fontId="4"/>
  </si>
  <si>
    <t>⑮舗装の異常</t>
    <rPh sb="1" eb="3">
      <t>ホソウ</t>
    </rPh>
    <rPh sb="4" eb="6">
      <t>イジョウ</t>
    </rPh>
    <phoneticPr fontId="4"/>
  </si>
  <si>
    <t>⑯支承の機能障害</t>
    <rPh sb="1" eb="3">
      <t>シショウ</t>
    </rPh>
    <rPh sb="4" eb="6">
      <t>キノウ</t>
    </rPh>
    <rPh sb="6" eb="8">
      <t>ショウガイ</t>
    </rPh>
    <phoneticPr fontId="4"/>
  </si>
  <si>
    <t>⑰その他</t>
    <rPh sb="3" eb="4">
      <t>ホカ</t>
    </rPh>
    <phoneticPr fontId="4"/>
  </si>
  <si>
    <t>⑩補修・補強材の損傷</t>
    <rPh sb="1" eb="3">
      <t>ホシュウ</t>
    </rPh>
    <rPh sb="4" eb="6">
      <t>ホキョウ</t>
    </rPh>
    <rPh sb="6" eb="7">
      <t>ザイ</t>
    </rPh>
    <rPh sb="8" eb="10">
      <t>ソンショウ</t>
    </rPh>
    <phoneticPr fontId="4"/>
  </si>
  <si>
    <t>⑱定着部の異常</t>
    <rPh sb="1" eb="3">
      <t>テイチャク</t>
    </rPh>
    <rPh sb="3" eb="4">
      <t>ブ</t>
    </rPh>
    <rPh sb="5" eb="7">
      <t>イジョウ</t>
    </rPh>
    <phoneticPr fontId="4"/>
  </si>
  <si>
    <t>⑲変色・劣化</t>
    <rPh sb="1" eb="3">
      <t>ヘンショク</t>
    </rPh>
    <rPh sb="4" eb="6">
      <t>レッカ</t>
    </rPh>
    <phoneticPr fontId="4"/>
  </si>
  <si>
    <t>⑳漏水・滞水</t>
    <rPh sb="1" eb="3">
      <t>ロウスイ</t>
    </rPh>
    <rPh sb="4" eb="6">
      <t>タイスイ</t>
    </rPh>
    <phoneticPr fontId="4"/>
  </si>
  <si>
    <t>㉑異常な音・振動</t>
    <rPh sb="1" eb="3">
      <t>イジョウ</t>
    </rPh>
    <rPh sb="4" eb="5">
      <t>オト</t>
    </rPh>
    <rPh sb="6" eb="8">
      <t>シンドウ</t>
    </rPh>
    <phoneticPr fontId="4"/>
  </si>
  <si>
    <t>㉒異常なたわみ</t>
    <rPh sb="1" eb="3">
      <t>イジョウ</t>
    </rPh>
    <phoneticPr fontId="4"/>
  </si>
  <si>
    <t>㉓変形・欠損</t>
    <rPh sb="1" eb="3">
      <t>ヘンケイ</t>
    </rPh>
    <rPh sb="4" eb="6">
      <t>ケッソン</t>
    </rPh>
    <phoneticPr fontId="4"/>
  </si>
  <si>
    <t>㉔土砂詰り</t>
    <rPh sb="1" eb="3">
      <t>ドシャ</t>
    </rPh>
    <rPh sb="3" eb="4">
      <t>ツマ</t>
    </rPh>
    <phoneticPr fontId="4"/>
  </si>
  <si>
    <t>㉕沈下・移動・傾斜</t>
    <rPh sb="1" eb="3">
      <t>チンカ</t>
    </rPh>
    <rPh sb="4" eb="6">
      <t>イドウ</t>
    </rPh>
    <rPh sb="7" eb="9">
      <t>ケイシャ</t>
    </rPh>
    <phoneticPr fontId="4"/>
  </si>
  <si>
    <t>㉖洗堀</t>
    <rPh sb="1" eb="3">
      <t>センクツ</t>
    </rPh>
    <phoneticPr fontId="4"/>
  </si>
  <si>
    <t>上部工</t>
    <rPh sb="0" eb="2">
      <t>ジョウブ</t>
    </rPh>
    <rPh sb="2" eb="3">
      <t>コウ</t>
    </rPh>
    <phoneticPr fontId="4"/>
  </si>
  <si>
    <t>下部工（橋台）</t>
    <rPh sb="0" eb="2">
      <t>カブ</t>
    </rPh>
    <rPh sb="2" eb="3">
      <t>コウ</t>
    </rPh>
    <rPh sb="4" eb="6">
      <t>キョウダイ</t>
    </rPh>
    <phoneticPr fontId="4"/>
  </si>
  <si>
    <t>下部工（橋脚）</t>
    <rPh sb="0" eb="2">
      <t>カブ</t>
    </rPh>
    <rPh sb="2" eb="3">
      <t>コウ</t>
    </rPh>
    <rPh sb="4" eb="6">
      <t>キョウキャク</t>
    </rPh>
    <phoneticPr fontId="4"/>
  </si>
  <si>
    <t>基礎</t>
    <rPh sb="0" eb="2">
      <t>キソ</t>
    </rPh>
    <phoneticPr fontId="4"/>
  </si>
  <si>
    <t>その他</t>
    <rPh sb="2" eb="3">
      <t>ホカ</t>
    </rPh>
    <phoneticPr fontId="4"/>
  </si>
  <si>
    <t>重力式橋台</t>
    <rPh sb="0" eb="3">
      <t>ジュウリョクシキ</t>
    </rPh>
    <rPh sb="3" eb="5">
      <t>キョウダイ</t>
    </rPh>
    <phoneticPr fontId="4"/>
  </si>
  <si>
    <t>半重力式橋台</t>
    <rPh sb="0" eb="1">
      <t>ハン</t>
    </rPh>
    <rPh sb="1" eb="4">
      <t>ジュウリョクシキ</t>
    </rPh>
    <rPh sb="4" eb="6">
      <t>キョウダイ</t>
    </rPh>
    <phoneticPr fontId="4"/>
  </si>
  <si>
    <t>逆T式橋台</t>
    <rPh sb="0" eb="1">
      <t>ギャク</t>
    </rPh>
    <rPh sb="2" eb="3">
      <t>シキ</t>
    </rPh>
    <rPh sb="3" eb="5">
      <t>キョウダイ</t>
    </rPh>
    <phoneticPr fontId="4"/>
  </si>
  <si>
    <t>控え式橋台</t>
    <rPh sb="0" eb="1">
      <t>ヒカ</t>
    </rPh>
    <rPh sb="2" eb="3">
      <t>シキ</t>
    </rPh>
    <rPh sb="3" eb="5">
      <t>キョウダイ</t>
    </rPh>
    <phoneticPr fontId="4"/>
  </si>
  <si>
    <t>ラーメン橋台</t>
    <rPh sb="4" eb="6">
      <t>キョウダイ</t>
    </rPh>
    <phoneticPr fontId="4"/>
  </si>
  <si>
    <t>鋼桁橋（その他）</t>
    <rPh sb="0" eb="1">
      <t>コウ</t>
    </rPh>
    <rPh sb="1" eb="2">
      <t>ケタ</t>
    </rPh>
    <rPh sb="2" eb="3">
      <t>キョウ</t>
    </rPh>
    <rPh sb="6" eb="7">
      <t>ホカ</t>
    </rPh>
    <phoneticPr fontId="4"/>
  </si>
  <si>
    <t>RC中空床版</t>
    <rPh sb="2" eb="4">
      <t>チュウクウ</t>
    </rPh>
    <rPh sb="4" eb="6">
      <t>ショウバン</t>
    </rPh>
    <phoneticPr fontId="4"/>
  </si>
  <si>
    <t>RCT桁橋</t>
    <rPh sb="3" eb="4">
      <t>ケタ</t>
    </rPh>
    <rPh sb="4" eb="5">
      <t>キョウ</t>
    </rPh>
    <phoneticPr fontId="4"/>
  </si>
  <si>
    <t>RC桁橋（その他）</t>
    <rPh sb="2" eb="3">
      <t>ケタ</t>
    </rPh>
    <rPh sb="3" eb="4">
      <t>キョウ</t>
    </rPh>
    <rPh sb="7" eb="8">
      <t>ホカ</t>
    </rPh>
    <phoneticPr fontId="4"/>
  </si>
  <si>
    <t>RC箱桁橋</t>
    <rPh sb="2" eb="3">
      <t>ハコ</t>
    </rPh>
    <rPh sb="3" eb="4">
      <t>ケタ</t>
    </rPh>
    <rPh sb="4" eb="5">
      <t>キョウ</t>
    </rPh>
    <phoneticPr fontId="4"/>
  </si>
  <si>
    <t>RCラーメン橋</t>
    <rPh sb="6" eb="7">
      <t>キョウ</t>
    </rPh>
    <phoneticPr fontId="4"/>
  </si>
  <si>
    <t>鋼ラーメン橋</t>
    <rPh sb="0" eb="1">
      <t>コウ</t>
    </rPh>
    <rPh sb="5" eb="6">
      <t>キョウ</t>
    </rPh>
    <phoneticPr fontId="4"/>
  </si>
  <si>
    <t>鋼アーチ橋</t>
    <rPh sb="0" eb="1">
      <t>コウ</t>
    </rPh>
    <rPh sb="4" eb="5">
      <t>キョウ</t>
    </rPh>
    <phoneticPr fontId="4"/>
  </si>
  <si>
    <t>鋼トラス橋</t>
    <rPh sb="0" eb="1">
      <t>コウ</t>
    </rPh>
    <rPh sb="4" eb="5">
      <t>キョウ</t>
    </rPh>
    <phoneticPr fontId="4"/>
  </si>
  <si>
    <t>その他（鋼橋）</t>
    <rPh sb="2" eb="3">
      <t>ホカ</t>
    </rPh>
    <rPh sb="4" eb="6">
      <t>コウキョウ</t>
    </rPh>
    <phoneticPr fontId="4"/>
  </si>
  <si>
    <t>その他（RC橋）</t>
    <rPh sb="2" eb="3">
      <t>ホカ</t>
    </rPh>
    <rPh sb="6" eb="7">
      <t>キョウ</t>
    </rPh>
    <phoneticPr fontId="4"/>
  </si>
  <si>
    <t>プレテン床版橋</t>
    <rPh sb="4" eb="6">
      <t>ショウバン</t>
    </rPh>
    <rPh sb="6" eb="7">
      <t>キョウ</t>
    </rPh>
    <phoneticPr fontId="4"/>
  </si>
  <si>
    <t>プレテン中空床版橋</t>
    <rPh sb="4" eb="6">
      <t>チュウクウ</t>
    </rPh>
    <rPh sb="6" eb="8">
      <t>ショウバン</t>
    </rPh>
    <rPh sb="8" eb="9">
      <t>キョウ</t>
    </rPh>
    <phoneticPr fontId="4"/>
  </si>
  <si>
    <t>ポステン中空床版橋</t>
    <rPh sb="4" eb="6">
      <t>チュウクウ</t>
    </rPh>
    <rPh sb="6" eb="8">
      <t>ショウバン</t>
    </rPh>
    <rPh sb="8" eb="9">
      <t>キョウ</t>
    </rPh>
    <phoneticPr fontId="4"/>
  </si>
  <si>
    <t>プレテンT桁橋</t>
    <rPh sb="5" eb="6">
      <t>ゲタ</t>
    </rPh>
    <rPh sb="6" eb="7">
      <t>キョウ</t>
    </rPh>
    <phoneticPr fontId="4"/>
  </si>
  <si>
    <t>ポステンT桁橋</t>
    <rPh sb="5" eb="6">
      <t>ゲタ</t>
    </rPh>
    <rPh sb="6" eb="7">
      <t>キョウ</t>
    </rPh>
    <phoneticPr fontId="4"/>
  </si>
  <si>
    <t>PC桁橋（その他）</t>
    <rPh sb="2" eb="3">
      <t>ケタ</t>
    </rPh>
    <rPh sb="3" eb="4">
      <t>キョウ</t>
    </rPh>
    <rPh sb="7" eb="8">
      <t>ホカ</t>
    </rPh>
    <phoneticPr fontId="4"/>
  </si>
  <si>
    <t>RC床版橋（その他）</t>
    <rPh sb="2" eb="4">
      <t>ショウバン</t>
    </rPh>
    <rPh sb="4" eb="5">
      <t>キョウ</t>
    </rPh>
    <phoneticPr fontId="4"/>
  </si>
  <si>
    <t>PC床版橋（その他）</t>
    <rPh sb="2" eb="4">
      <t>ショウバン</t>
    </rPh>
    <rPh sb="4" eb="5">
      <t>キョウ</t>
    </rPh>
    <phoneticPr fontId="4"/>
  </si>
  <si>
    <t>ポステン箱桁橋</t>
    <rPh sb="4" eb="5">
      <t>ハコ</t>
    </rPh>
    <rPh sb="5" eb="6">
      <t>ケタ</t>
    </rPh>
    <rPh sb="6" eb="7">
      <t>キョウ</t>
    </rPh>
    <phoneticPr fontId="4"/>
  </si>
  <si>
    <t>PCラーメン橋</t>
    <rPh sb="6" eb="7">
      <t>キョウ</t>
    </rPh>
    <phoneticPr fontId="4"/>
  </si>
  <si>
    <t>その他（PC橋）</t>
    <rPh sb="2" eb="3">
      <t>ホカ</t>
    </rPh>
    <rPh sb="6" eb="7">
      <t>キョウ</t>
    </rPh>
    <phoneticPr fontId="4"/>
  </si>
  <si>
    <t>－鋼－</t>
    <rPh sb="1" eb="2">
      <t>コウ</t>
    </rPh>
    <phoneticPr fontId="4"/>
  </si>
  <si>
    <t>－RC－</t>
    <phoneticPr fontId="4"/>
  </si>
  <si>
    <t>－PC－</t>
    <phoneticPr fontId="4"/>
  </si>
  <si>
    <t>鋼I桁橋</t>
    <rPh sb="0" eb="1">
      <t>コウ</t>
    </rPh>
    <rPh sb="2" eb="3">
      <t>ゲタ</t>
    </rPh>
    <rPh sb="3" eb="4">
      <t>キョウ</t>
    </rPh>
    <phoneticPr fontId="4"/>
  </si>
  <si>
    <t>H形鋼橋</t>
    <rPh sb="1" eb="2">
      <t>ガタ</t>
    </rPh>
    <rPh sb="2" eb="3">
      <t>コウ</t>
    </rPh>
    <rPh sb="3" eb="4">
      <t>キョウ</t>
    </rPh>
    <phoneticPr fontId="4"/>
  </si>
  <si>
    <t>鋼箱桁橋</t>
    <rPh sb="0" eb="1">
      <t>コウ</t>
    </rPh>
    <rPh sb="1" eb="2">
      <t>ハコ</t>
    </rPh>
    <rPh sb="2" eb="3">
      <t>ケタ</t>
    </rPh>
    <rPh sb="3" eb="4">
      <t>キョウ</t>
    </rPh>
    <phoneticPr fontId="4"/>
  </si>
  <si>
    <t>調書区分数</t>
    <phoneticPr fontId="4"/>
  </si>
  <si>
    <t>要素なし</t>
    <rPh sb="0" eb="2">
      <t>ヨウソ</t>
    </rPh>
    <phoneticPr fontId="4"/>
  </si>
  <si>
    <t>張出し式橋脚</t>
    <rPh sb="0" eb="2">
      <t>ハリダシ</t>
    </rPh>
    <rPh sb="3" eb="4">
      <t>シキ</t>
    </rPh>
    <rPh sb="4" eb="6">
      <t>キョウキャク</t>
    </rPh>
    <phoneticPr fontId="4"/>
  </si>
  <si>
    <t>壁式橋脚</t>
    <rPh sb="0" eb="1">
      <t>カベ</t>
    </rPh>
    <rPh sb="1" eb="2">
      <t>シキ</t>
    </rPh>
    <rPh sb="2" eb="4">
      <t>キョウキャク</t>
    </rPh>
    <phoneticPr fontId="4"/>
  </si>
  <si>
    <t>柱橋脚</t>
    <rPh sb="0" eb="1">
      <t>ハシラ</t>
    </rPh>
    <rPh sb="1" eb="3">
      <t>キョウキャク</t>
    </rPh>
    <phoneticPr fontId="4"/>
  </si>
  <si>
    <t>パイルベント橋脚</t>
    <rPh sb="6" eb="8">
      <t>キョウキャク</t>
    </rPh>
    <phoneticPr fontId="4"/>
  </si>
  <si>
    <t>落橋防止装置
変位制限装置等</t>
    <rPh sb="0" eb="1">
      <t>オ</t>
    </rPh>
    <rPh sb="1" eb="2">
      <t>ハシ</t>
    </rPh>
    <rPh sb="2" eb="4">
      <t>ボウシ</t>
    </rPh>
    <rPh sb="4" eb="6">
      <t>ソウチ</t>
    </rPh>
    <phoneticPr fontId="23"/>
  </si>
  <si>
    <t>オープンケーソン</t>
  </si>
  <si>
    <t>直接基礎（推定）</t>
    <rPh sb="0" eb="2">
      <t>チョクセツ</t>
    </rPh>
    <rPh sb="2" eb="4">
      <t>キソ</t>
    </rPh>
    <rPh sb="5" eb="7">
      <t>スイテイ</t>
    </rPh>
    <phoneticPr fontId="3"/>
  </si>
  <si>
    <t>場所打ぐい</t>
    <rPh sb="0" eb="2">
      <t>バショ</t>
    </rPh>
    <rPh sb="2" eb="3">
      <t>ウ</t>
    </rPh>
    <phoneticPr fontId="3"/>
  </si>
  <si>
    <t>既製ぐい（鋼）</t>
    <rPh sb="0" eb="2">
      <t>キセイ</t>
    </rPh>
    <rPh sb="5" eb="6">
      <t>コウ</t>
    </rPh>
    <phoneticPr fontId="3"/>
  </si>
  <si>
    <t>既製ぐい（RC）</t>
    <rPh sb="0" eb="2">
      <t>キセイ</t>
    </rPh>
    <phoneticPr fontId="3"/>
  </si>
  <si>
    <t>既製ぐい（PC）</t>
    <rPh sb="0" eb="2">
      <t>キセイ</t>
    </rPh>
    <phoneticPr fontId="3"/>
  </si>
  <si>
    <t>その他</t>
    <rPh sb="2" eb="3">
      <t>ホカ</t>
    </rPh>
    <phoneticPr fontId="3"/>
  </si>
  <si>
    <t>不明</t>
    <rPh sb="0" eb="2">
      <t>フメイ</t>
    </rPh>
    <phoneticPr fontId="3"/>
  </si>
  <si>
    <t>直接基礎</t>
    <rPh sb="0" eb="2">
      <t>チョクセツ</t>
    </rPh>
    <rPh sb="2" eb="4">
      <t>キソ</t>
    </rPh>
    <phoneticPr fontId="3"/>
  </si>
  <si>
    <t>場所打ぐい（推定）</t>
    <rPh sb="0" eb="2">
      <t>バショ</t>
    </rPh>
    <rPh sb="2" eb="3">
      <t>ウ</t>
    </rPh>
    <rPh sb="6" eb="8">
      <t>スイテイ</t>
    </rPh>
    <phoneticPr fontId="3"/>
  </si>
  <si>
    <t>その
3
橋台Co基礎
#
1/1</t>
    <rPh sb="9" eb="11">
      <t>キソ</t>
    </rPh>
    <phoneticPr fontId="4"/>
  </si>
  <si>
    <t>その
3
橋台鋼基礎
#
1/1</t>
    <rPh sb="7" eb="8">
      <t>コウ</t>
    </rPh>
    <rPh sb="8" eb="10">
      <t>キソ</t>
    </rPh>
    <phoneticPr fontId="4"/>
  </si>
  <si>
    <t>その
5
　支承部評価
#
1/2</t>
    <rPh sb="6" eb="8">
      <t>シショウ</t>
    </rPh>
    <rPh sb="8" eb="9">
      <t>ブ</t>
    </rPh>
    <phoneticPr fontId="4"/>
  </si>
  <si>
    <t>その
5
　支承部評価
#
2/2</t>
    <phoneticPr fontId="4"/>
  </si>
  <si>
    <t>橋梁幅員</t>
    <rPh sb="0" eb="2">
      <t>キョウリョウ</t>
    </rPh>
    <rPh sb="2" eb="4">
      <t>フクイン</t>
    </rPh>
    <phoneticPr fontId="4"/>
  </si>
  <si>
    <t>－コンクリート部材－</t>
    <rPh sb="7" eb="9">
      <t>ブザイ</t>
    </rPh>
    <phoneticPr fontId="4"/>
  </si>
  <si>
    <t>－鋼部材－</t>
    <rPh sb="1" eb="2">
      <t>コウ</t>
    </rPh>
    <rPh sb="2" eb="4">
      <t>ブザイ</t>
    </rPh>
    <phoneticPr fontId="4"/>
  </si>
  <si>
    <t>－特定事象－</t>
    <rPh sb="1" eb="3">
      <t>トクテイ</t>
    </rPh>
    <rPh sb="3" eb="5">
      <t>ジショウ</t>
    </rPh>
    <phoneticPr fontId="4"/>
  </si>
  <si>
    <t>⑮化学的腐食</t>
    <rPh sb="1" eb="3">
      <t>カガク</t>
    </rPh>
    <rPh sb="3" eb="4">
      <t>テキ</t>
    </rPh>
    <rPh sb="4" eb="6">
      <t>フショク</t>
    </rPh>
    <phoneticPr fontId="3"/>
  </si>
  <si>
    <t>床版支間×L×(F-1)×α</t>
    <rPh sb="0" eb="2">
      <t>ショウバン</t>
    </rPh>
    <rPh sb="2" eb="4">
      <t>シカン</t>
    </rPh>
    <phoneticPr fontId="4"/>
  </si>
  <si>
    <t>主桁本数</t>
    <rPh sb="0" eb="1">
      <t>シュ</t>
    </rPh>
    <phoneticPr fontId="4"/>
  </si>
  <si>
    <t>上部構造</t>
    <rPh sb="0" eb="2">
      <t>ジョウブ</t>
    </rPh>
    <rPh sb="2" eb="4">
      <t>コウゾウ</t>
    </rPh>
    <phoneticPr fontId="4"/>
  </si>
  <si>
    <t>下部構造</t>
    <rPh sb="0" eb="2">
      <t>カブ</t>
    </rPh>
    <rPh sb="2" eb="4">
      <t>コウゾウ</t>
    </rPh>
    <phoneticPr fontId="4"/>
  </si>
  <si>
    <t>指標:</t>
    <rPh sb="0" eb="2">
      <t>シヒョウ</t>
    </rPh>
    <phoneticPr fontId="4"/>
  </si>
  <si>
    <t>判定理由：</t>
    <phoneticPr fontId="4"/>
  </si>
  <si>
    <t>橋</t>
    <rPh sb="0" eb="1">
      <t>ハシ</t>
    </rPh>
    <phoneticPr fontId="103"/>
  </si>
  <si>
    <t>損　傷　図　及び　写　真　位　置</t>
    <rPh sb="0" eb="1">
      <t>ソン</t>
    </rPh>
    <rPh sb="2" eb="3">
      <t>キズ</t>
    </rPh>
    <rPh sb="4" eb="5">
      <t>ズ</t>
    </rPh>
    <rPh sb="6" eb="7">
      <t>オヨ</t>
    </rPh>
    <rPh sb="9" eb="10">
      <t>シャ</t>
    </rPh>
    <rPh sb="11" eb="12">
      <t>マコト</t>
    </rPh>
    <rPh sb="13" eb="14">
      <t>クライ</t>
    </rPh>
    <rPh sb="15" eb="16">
      <t>チ</t>
    </rPh>
    <phoneticPr fontId="103"/>
  </si>
  <si>
    <t>点検年月日</t>
    <rPh sb="0" eb="2">
      <t>テンケン</t>
    </rPh>
    <rPh sb="2" eb="5">
      <t>ネンガッピ</t>
    </rPh>
    <phoneticPr fontId="103"/>
  </si>
  <si>
    <t>点検実施箇所について☑をすること</t>
    <rPh sb="0" eb="2">
      <t>テンケン</t>
    </rPh>
    <rPh sb="2" eb="4">
      <t>ジッシ</t>
    </rPh>
    <rPh sb="4" eb="6">
      <t>カショ</t>
    </rPh>
    <phoneticPr fontId="103"/>
  </si>
  <si>
    <t>チェック欄</t>
    <rPh sb="4" eb="5">
      <t>ラン</t>
    </rPh>
    <phoneticPr fontId="103"/>
  </si>
  <si>
    <t>床版下面</t>
    <rPh sb="0" eb="2">
      <t>ショウバン</t>
    </rPh>
    <rPh sb="2" eb="4">
      <t>カメン</t>
    </rPh>
    <phoneticPr fontId="103"/>
  </si>
  <si>
    <t>□床版</t>
    <rPh sb="1" eb="3">
      <t>ショウバン</t>
    </rPh>
    <phoneticPr fontId="103"/>
  </si>
  <si>
    <t>点検者</t>
    <rPh sb="0" eb="2">
      <t>テンケン</t>
    </rPh>
    <rPh sb="2" eb="3">
      <t>シャ</t>
    </rPh>
    <phoneticPr fontId="103"/>
  </si>
  <si>
    <t>□主桁</t>
    <rPh sb="1" eb="2">
      <t>シュ</t>
    </rPh>
    <rPh sb="2" eb="3">
      <t>ゲタ</t>
    </rPh>
    <phoneticPr fontId="103"/>
  </si>
  <si>
    <t>□横桁</t>
    <rPh sb="1" eb="2">
      <t>ヨコ</t>
    </rPh>
    <rPh sb="2" eb="3">
      <t>ゲタ</t>
    </rPh>
    <phoneticPr fontId="103"/>
  </si>
  <si>
    <t>橋　面</t>
    <rPh sb="0" eb="1">
      <t>ハシ</t>
    </rPh>
    <rPh sb="2" eb="3">
      <t>メン</t>
    </rPh>
    <phoneticPr fontId="103"/>
  </si>
  <si>
    <t>□附属物</t>
    <rPh sb="1" eb="4">
      <t>フゾクブツ</t>
    </rPh>
    <phoneticPr fontId="103"/>
  </si>
  <si>
    <t>□排水施設</t>
    <rPh sb="1" eb="3">
      <t>ハイスイ</t>
    </rPh>
    <rPh sb="3" eb="5">
      <t>シセツ</t>
    </rPh>
    <phoneticPr fontId="103"/>
  </si>
  <si>
    <t>（仮）健全度判定</t>
    <rPh sb="1" eb="2">
      <t>カリ</t>
    </rPh>
    <rPh sb="3" eb="5">
      <t>ケンゼン</t>
    </rPh>
    <rPh sb="5" eb="6">
      <t>ド</t>
    </rPh>
    <rPh sb="6" eb="8">
      <t>ハンテイ</t>
    </rPh>
    <phoneticPr fontId="103"/>
  </si>
  <si>
    <t>□舗装</t>
    <rPh sb="1" eb="3">
      <t>ホソウ</t>
    </rPh>
    <phoneticPr fontId="103"/>
  </si>
  <si>
    <t>橋台（左岸側）</t>
    <rPh sb="0" eb="2">
      <t>キョウダイ</t>
    </rPh>
    <rPh sb="3" eb="5">
      <t>サガン</t>
    </rPh>
    <rPh sb="5" eb="6">
      <t>ガワ</t>
    </rPh>
    <phoneticPr fontId="103"/>
  </si>
  <si>
    <t>□橋座</t>
    <rPh sb="1" eb="2">
      <t>キョウ</t>
    </rPh>
    <rPh sb="2" eb="3">
      <t>ザ</t>
    </rPh>
    <phoneticPr fontId="103"/>
  </si>
  <si>
    <t>Ⅰ　　Ⅱ
Ⅲ　　Ⅳ</t>
    <phoneticPr fontId="103"/>
  </si>
  <si>
    <t>□支承</t>
    <rPh sb="1" eb="3">
      <t>シショウ</t>
    </rPh>
    <phoneticPr fontId="103"/>
  </si>
  <si>
    <t>□壁面</t>
    <rPh sb="1" eb="3">
      <t>ヘキメン</t>
    </rPh>
    <phoneticPr fontId="103"/>
  </si>
  <si>
    <t>橋台（右岸側）</t>
    <rPh sb="0" eb="2">
      <t>キョウダイ</t>
    </rPh>
    <rPh sb="3" eb="5">
      <t>ウガン</t>
    </rPh>
    <rPh sb="5" eb="6">
      <t>ガワ</t>
    </rPh>
    <phoneticPr fontId="103"/>
  </si>
  <si>
    <t>部材名</t>
    <rPh sb="0" eb="2">
      <t>ブザイ</t>
    </rPh>
    <rPh sb="2" eb="3">
      <t>メイ</t>
    </rPh>
    <phoneticPr fontId="103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</si>
  <si>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03"/>
  </si>
  <si>
    <t>備考（写真番号、
位置図等がわかる
ように記載）</t>
    <rPh sb="0" eb="2">
      <t>ビコウ</t>
    </rPh>
    <rPh sb="3" eb="5">
      <t>シャシン</t>
    </rPh>
    <rPh sb="5" eb="7">
      <t>バンゴウ</t>
    </rPh>
    <rPh sb="9" eb="12">
      <t>イチズ</t>
    </rPh>
    <rPh sb="12" eb="13">
      <t>トウ</t>
    </rPh>
    <rPh sb="21" eb="23">
      <t>キサイ</t>
    </rPh>
    <phoneticPr fontId="103"/>
  </si>
  <si>
    <t>上部構造</t>
    <rPh sb="0" eb="2">
      <t>ジョウブ</t>
    </rPh>
    <rPh sb="2" eb="4">
      <t>コウゾウ</t>
    </rPh>
    <phoneticPr fontId="103"/>
  </si>
  <si>
    <t>床版</t>
    <rPh sb="0" eb="2">
      <t>ショウバン</t>
    </rPh>
    <phoneticPr fontId="103"/>
  </si>
  <si>
    <t>主桁</t>
    <rPh sb="0" eb="1">
      <t>シュ</t>
    </rPh>
    <rPh sb="1" eb="2">
      <t>ゲタ</t>
    </rPh>
    <phoneticPr fontId="103"/>
  </si>
  <si>
    <t>横桁</t>
    <rPh sb="0" eb="1">
      <t>ヨコ</t>
    </rPh>
    <rPh sb="1" eb="2">
      <t>ゲタ</t>
    </rPh>
    <phoneticPr fontId="103"/>
  </si>
  <si>
    <t>下部構造</t>
    <rPh sb="0" eb="2">
      <t>カブ</t>
    </rPh>
    <rPh sb="2" eb="4">
      <t>コウゾウ</t>
    </rPh>
    <phoneticPr fontId="103"/>
  </si>
  <si>
    <t>性能の推定に用いる指標
（a～e）</t>
    <rPh sb="0" eb="2">
      <t>セイノウ</t>
    </rPh>
    <rPh sb="3" eb="5">
      <t>スイテイ</t>
    </rPh>
    <rPh sb="6" eb="7">
      <t>モチ</t>
    </rPh>
    <rPh sb="9" eb="11">
      <t>シヒョウ</t>
    </rPh>
    <phoneticPr fontId="103"/>
  </si>
  <si>
    <t>橋台</t>
    <rPh sb="0" eb="2">
      <t>キョウダイ</t>
    </rPh>
    <phoneticPr fontId="103"/>
  </si>
  <si>
    <t>上下部接続部</t>
    <rPh sb="0" eb="3">
      <t>ジョウカブ</t>
    </rPh>
    <rPh sb="3" eb="6">
      <t>セツゾクブ</t>
    </rPh>
    <phoneticPr fontId="4"/>
  </si>
  <si>
    <t>支承本体</t>
    <rPh sb="0" eb="2">
      <t>シショウ</t>
    </rPh>
    <rPh sb="2" eb="4">
      <t>ホンタイ</t>
    </rPh>
    <phoneticPr fontId="4"/>
  </si>
  <si>
    <t>その他構造</t>
    <rPh sb="2" eb="3">
      <t>タ</t>
    </rPh>
    <rPh sb="3" eb="5">
      <t>コウゾウ</t>
    </rPh>
    <phoneticPr fontId="4"/>
  </si>
  <si>
    <t>ﾌｪｰﾙｾｰﾌ</t>
    <phoneticPr fontId="4"/>
  </si>
  <si>
    <t>伸縮装置</t>
    <rPh sb="0" eb="4">
      <t>シンシュクソウチ</t>
    </rPh>
    <phoneticPr fontId="4"/>
  </si>
  <si>
    <t>路上部</t>
    <rPh sb="0" eb="3">
      <t>ロジョウブ</t>
    </rPh>
    <phoneticPr fontId="4"/>
  </si>
  <si>
    <t>舗装</t>
    <rPh sb="0" eb="2">
      <t>ホソウ</t>
    </rPh>
    <phoneticPr fontId="4"/>
  </si>
  <si>
    <t>排水装置</t>
    <rPh sb="0" eb="4">
      <t>ハイスイソウチ</t>
    </rPh>
    <phoneticPr fontId="4"/>
  </si>
  <si>
    <t>高欄</t>
    <rPh sb="0" eb="2">
      <t>コウラン</t>
    </rPh>
    <phoneticPr fontId="4"/>
  </si>
  <si>
    <t>【メモ】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</si>
</sst>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76" formatCode="&quot;P.&quot;0"/>
    <numFmt numFmtId="177" formatCode="&quot;〔 &quot;0&quot; 〕&quot;"/>
    <numFmt numFmtId="178" formatCode="0.0&quot;m&quot;"/>
    <numFmt numFmtId="179" formatCode="&quot;第 &quot;0"/>
    <numFmt numFmtId="180" formatCode="0.0_ "/>
    <numFmt numFmtId="181" formatCode="0000"/>
    <numFmt numFmtId="182" formatCode="#,##0&quot;   &quot;"/>
    <numFmt numFmtId="183" formatCode="#,##0&quot;    &quot;"/>
    <numFmt numFmtId="184" formatCode="0.00_ "/>
    <numFmt numFmtId="185" formatCode="0.0"/>
    <numFmt numFmtId="186" formatCode="[$-411]&quot;  &quot;ge"/>
    <numFmt numFmtId="187" formatCode="[$-411]ge\.m"/>
    <numFmt numFmtId="188" formatCode="0.00&quot; m  &quot;;;"/>
    <numFmt numFmtId="189" formatCode="0.0&quot;km&quot;;;"/>
    <numFmt numFmtId="190" formatCode="00,000,000"/>
    <numFmt numFmtId="191" formatCode="000\-0000"/>
    <numFmt numFmtId="192" formatCode="0000;;"/>
    <numFmt numFmtId="193" formatCode="\$;;"/>
    <numFmt numFmtId="194" formatCode="0000&quot;･&quot;0&quot;･&quot;000"/>
    <numFmt numFmtId="195" formatCode="&quot;  その &quot;0"/>
    <numFmt numFmtId="196" formatCode="#,##0.0_ "/>
    <numFmt numFmtId="197" formatCode="0.00&quot;m&quot;"/>
    <numFmt numFmtId="198" formatCode="0_);[Red]\(0\)"/>
    <numFmt numFmtId="199" formatCode="&quot;写番 &quot;0&quot;:&quot;"/>
    <numFmt numFmtId="200" formatCode="[$-411]ge"/>
    <numFmt numFmtId="201" formatCode=";;"/>
    <numFmt numFmtId="202" formatCode="&quot;⊂&quot;0&quot;⊃&quot;"/>
    <numFmt numFmtId="203" formatCode="&quot;〔&quot;@&quot;〕&quot;"/>
    <numFmt numFmtId="204" formatCode="0_ "/>
    <numFmt numFmtId="205" formatCode="&quot;その &quot;0"/>
    <numFmt numFmtId="206" formatCode="&quot;P&quot;0"/>
    <numFmt numFmtId="207" formatCode="0.00000_ "/>
    <numFmt numFmtId="208" formatCode="0.0&quot; m  &quot;;;"/>
  </numFmts>
  <fonts count="112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i/>
      <sz val="9"/>
      <color indexed="10"/>
      <name val="ＭＳ ゴシック"/>
      <family val="3"/>
      <charset val="128"/>
    </font>
    <font>
      <i/>
      <sz val="8"/>
      <color indexed="10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color indexed="81"/>
      <name val="ＭＳ 明朝"/>
      <family val="1"/>
      <charset val="128"/>
    </font>
    <font>
      <sz val="11"/>
      <color indexed="81"/>
      <name val="ＭＳ ゴシック"/>
      <family val="3"/>
      <charset val="128"/>
    </font>
    <font>
      <sz val="8"/>
      <color indexed="10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9.5"/>
      <color indexed="12"/>
      <name val="ＭＳ 明朝"/>
      <family val="1"/>
      <charset val="128"/>
    </font>
    <font>
      <vertAlign val="superscript"/>
      <sz val="9.5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9"/>
      <color indexed="12"/>
      <name val="ＭＳ ゴシック"/>
      <family val="3"/>
      <charset val="128"/>
    </font>
    <font>
      <sz val="24"/>
      <name val="ＭＳ ゴシック"/>
      <family val="3"/>
      <charset val="128"/>
    </font>
    <font>
      <sz val="11"/>
      <name val="Arial"/>
      <family val="2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name val="Arial"/>
      <family val="2"/>
    </font>
    <font>
      <vertAlign val="subscript"/>
      <sz val="9.5"/>
      <name val="ＭＳ 明朝"/>
      <family val="1"/>
      <charset val="128"/>
    </font>
    <font>
      <sz val="10"/>
      <color indexed="81"/>
      <name val="ＭＳ ゴシック"/>
      <family val="3"/>
      <charset val="128"/>
    </font>
    <font>
      <sz val="12"/>
      <name val="ＭＳ 明朝"/>
      <family val="1"/>
      <charset val="128"/>
    </font>
    <font>
      <i/>
      <sz val="10"/>
      <name val="ＭＳ ゴシック"/>
      <family val="3"/>
      <charset val="128"/>
    </font>
    <font>
      <i/>
      <sz val="9"/>
      <name val="Century"/>
      <family val="1"/>
    </font>
    <font>
      <i/>
      <sz val="10"/>
      <name val="Century"/>
      <family val="1"/>
    </font>
    <font>
      <sz val="11"/>
      <color indexed="10"/>
      <name val="Arial"/>
      <family val="2"/>
    </font>
    <font>
      <sz val="9"/>
      <color indexed="10"/>
      <name val="Arial"/>
      <family val="2"/>
    </font>
    <font>
      <sz val="9"/>
      <name val="Century"/>
      <family val="1"/>
    </font>
    <font>
      <sz val="9"/>
      <name val="Arial"/>
      <family val="2"/>
    </font>
    <font>
      <sz val="8"/>
      <name val="Arial"/>
      <family val="2"/>
    </font>
    <font>
      <i/>
      <sz val="9"/>
      <name val="ＭＳ 明朝"/>
      <family val="1"/>
      <charset val="128"/>
    </font>
    <font>
      <i/>
      <sz val="10"/>
      <name val="ＭＳ 明朝"/>
      <family val="1"/>
      <charset val="128"/>
    </font>
    <font>
      <sz val="10"/>
      <name val="Century"/>
      <family val="1"/>
    </font>
    <font>
      <sz val="10"/>
      <color indexed="10"/>
      <name val="Century"/>
      <family val="1"/>
    </font>
    <font>
      <sz val="9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9.5"/>
      <name val="ＭＳ Ｐ明朝"/>
      <family val="1"/>
      <charset val="128"/>
    </font>
    <font>
      <i/>
      <sz val="8"/>
      <color indexed="23"/>
      <name val="ＭＳ 明朝"/>
      <family val="1"/>
      <charset val="128"/>
    </font>
    <font>
      <i/>
      <sz val="11"/>
      <color indexed="9"/>
      <name val="ＭＳ 明朝"/>
      <family val="1"/>
      <charset val="128"/>
    </font>
    <font>
      <sz val="8"/>
      <color indexed="23"/>
      <name val="ＭＳ 明朝"/>
      <family val="1"/>
      <charset val="128"/>
    </font>
    <font>
      <b/>
      <sz val="9"/>
      <color indexed="23"/>
      <name val="ＭＳ ゴシック"/>
      <family val="3"/>
      <charset val="128"/>
    </font>
    <font>
      <sz val="9"/>
      <color indexed="23"/>
      <name val="ＭＳ ゴシック"/>
      <family val="3"/>
      <charset val="128"/>
    </font>
    <font>
      <sz val="7"/>
      <name val="ＭＳ ゴシック"/>
      <family val="3"/>
      <charset val="128"/>
    </font>
    <font>
      <sz val="7.5"/>
      <name val="ＭＳ ゴシック"/>
      <family val="3"/>
      <charset val="128"/>
    </font>
    <font>
      <sz val="9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i/>
      <sz val="7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i/>
      <sz val="8"/>
      <name val="ＭＳ ゴシック"/>
      <family val="3"/>
      <charset val="128"/>
    </font>
    <font>
      <sz val="7"/>
      <color indexed="10"/>
      <name val="ＭＳ 明朝"/>
      <family val="1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.5"/>
      <color rgb="FFFFFFFF"/>
      <name val="ＭＳ 明朝"/>
      <family val="1"/>
      <charset val="128"/>
    </font>
    <font>
      <sz val="10"/>
      <color rgb="FFFFFFFF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i/>
      <sz val="9"/>
      <color rgb="FFFF0000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.5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rgb="FF80808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i/>
      <sz val="8"/>
      <name val="ＭＳ 明朝"/>
      <family val="1"/>
      <charset val="128"/>
    </font>
    <font>
      <i/>
      <sz val="8"/>
      <name val="Century"/>
      <family val="1"/>
    </font>
    <font>
      <sz val="9"/>
      <color indexed="8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.5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  <fill>
      <patternFill patternType="solid">
        <fgColor rgb="FFFFFFFF"/>
        <bgColor indexed="64"/>
      </patternFill>
    </fill>
    <fill>
      <patternFill patternType="gray0625">
        <bgColor theme="0" tint="0.79998168889431442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rgb="FFFFC7CE"/>
      </patternFill>
    </fill>
    <fill>
      <patternFill patternType="gray0625">
        <bgColor rgb="FFF8F8F8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0.79995117038483843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rgb="FFFFFFFF"/>
      </patternFill>
    </fill>
    <fill>
      <patternFill patternType="gray0625">
        <bgColor theme="6" tint="0.79998168889431442"/>
      </patternFill>
    </fill>
    <fill>
      <patternFill patternType="gray0625">
        <fgColor theme="0"/>
        <bgColor theme="6" tint="0.79998168889431442"/>
      </patternFill>
    </fill>
    <fill>
      <patternFill patternType="solid">
        <fgColor rgb="FFFFFF99"/>
        <bgColor indexed="64"/>
      </patternFill>
    </fill>
  </fills>
  <borders count="18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 diagonalUp="1" diagonalDown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DashDot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 style="hair">
        <color indexed="64"/>
      </bottom>
      <diagonal/>
    </border>
    <border>
      <left style="mediumDashDot">
        <color indexed="64"/>
      </left>
      <right/>
      <top style="thin">
        <color indexed="64"/>
      </top>
      <bottom style="hair">
        <color indexed="64"/>
      </bottom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/>
      <top/>
      <bottom style="hair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dotted">
        <color rgb="FFFF0000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dotted">
        <color rgb="FFFF0000"/>
      </top>
      <bottom style="hair">
        <color indexed="64"/>
      </bottom>
      <diagonal/>
    </border>
    <border>
      <left style="hair">
        <color indexed="64"/>
      </left>
      <right style="dotted">
        <color rgb="FFFF0000"/>
      </right>
      <top style="dotted">
        <color rgb="FFFF0000"/>
      </top>
      <bottom style="hair">
        <color indexed="64"/>
      </bottom>
      <diagonal/>
    </border>
    <border>
      <left style="hair">
        <color indexed="64"/>
      </left>
      <right/>
      <top style="dotted">
        <color rgb="FFFF0000"/>
      </top>
      <bottom style="hair">
        <color indexed="64"/>
      </bottom>
      <diagonal/>
    </border>
    <border>
      <left style="dotted">
        <color rgb="FFFF0000"/>
      </left>
      <right/>
      <top style="hair">
        <color indexed="64"/>
      </top>
      <bottom style="dotted">
        <color rgb="FFFF0000"/>
      </bottom>
      <diagonal/>
    </border>
    <border>
      <left/>
      <right style="hair">
        <color indexed="64"/>
      </right>
      <top style="hair">
        <color indexed="64"/>
      </top>
      <bottom style="dotted">
        <color rgb="FFFF0000"/>
      </bottom>
      <diagonal/>
    </border>
    <border>
      <left style="hair">
        <color indexed="64"/>
      </left>
      <right/>
      <top style="dotted">
        <color rgb="FFFF0000"/>
      </top>
      <bottom/>
      <diagonal/>
    </border>
    <border>
      <left/>
      <right style="hair">
        <color indexed="64"/>
      </right>
      <top style="dotted">
        <color rgb="FFFF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rgb="FFFF0000"/>
      </bottom>
      <diagonal/>
    </border>
    <border diagonalUp="1">
      <left style="hair">
        <color indexed="64"/>
      </left>
      <right/>
      <top style="dotted">
        <color rgb="FFFF0000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dotted">
        <color rgb="FFFF0000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hair">
        <color indexed="64"/>
      </right>
      <top/>
      <bottom style="dotted">
        <color rgb="FFFF0000"/>
      </bottom>
      <diagonal/>
    </border>
    <border>
      <left/>
      <right style="hair">
        <color indexed="64"/>
      </right>
      <top style="dotted">
        <color rgb="FFFF0000"/>
      </top>
      <bottom style="hair">
        <color indexed="64"/>
      </bottom>
      <diagonal/>
    </border>
    <border>
      <left/>
      <right style="dotted">
        <color rgb="FFFF0000"/>
      </right>
      <top style="dotted">
        <color rgb="FFFF0000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20" fillId="0" borderId="0">
      <alignment vertical="center"/>
    </xf>
    <xf numFmtId="0" fontId="87" fillId="13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744">
    <xf numFmtId="0" fontId="0" fillId="0" borderId="0" xfId="0"/>
    <xf numFmtId="183" fontId="8" fillId="3" borderId="5" xfId="1" applyNumberFormat="1" applyFont="1" applyFill="1" applyBorder="1" applyAlignment="1" applyProtection="1">
      <alignment vertical="center"/>
      <protection locked="0"/>
    </xf>
    <xf numFmtId="184" fontId="8" fillId="3" borderId="5" xfId="0" applyNumberFormat="1" applyFont="1" applyFill="1" applyBorder="1" applyAlignment="1" applyProtection="1">
      <alignment vertical="center"/>
      <protection locked="0"/>
    </xf>
    <xf numFmtId="180" fontId="8" fillId="3" borderId="5" xfId="0" applyNumberFormat="1" applyFont="1" applyFill="1" applyBorder="1" applyAlignment="1" applyProtection="1">
      <alignment vertical="center"/>
      <protection locked="0"/>
    </xf>
    <xf numFmtId="180" fontId="8" fillId="3" borderId="1" xfId="0" applyNumberFormat="1" applyFont="1" applyFill="1" applyBorder="1" applyAlignment="1" applyProtection="1">
      <alignment vertical="center"/>
      <protection locked="0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2" fillId="3" borderId="5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distributed" vertical="center" justifyLastLine="1"/>
    </xf>
    <xf numFmtId="0" fontId="36" fillId="3" borderId="16" xfId="0" applyFont="1" applyFill="1" applyBorder="1" applyProtection="1">
      <protection locked="0"/>
    </xf>
    <xf numFmtId="0" fontId="22" fillId="3" borderId="5" xfId="0" applyFont="1" applyFill="1" applyBorder="1" applyAlignment="1" applyProtection="1">
      <alignment vertical="center"/>
      <protection locked="0"/>
    </xf>
    <xf numFmtId="0" fontId="22" fillId="3" borderId="5" xfId="0" quotePrefix="1" applyFont="1" applyFill="1" applyBorder="1" applyAlignment="1" applyProtection="1">
      <alignment vertical="center"/>
      <protection locked="0"/>
    </xf>
    <xf numFmtId="0" fontId="22" fillId="3" borderId="1" xfId="0" applyFont="1" applyFill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vertical="center"/>
      <protection locked="0"/>
    </xf>
    <xf numFmtId="0" fontId="22" fillId="3" borderId="6" xfId="0" applyFont="1" applyFill="1" applyBorder="1" applyAlignment="1" applyProtection="1">
      <alignment vertical="center"/>
      <protection locked="0"/>
    </xf>
    <xf numFmtId="57" fontId="22" fillId="3" borderId="19" xfId="0" applyNumberFormat="1" applyFont="1" applyFill="1" applyBorder="1" applyAlignment="1" applyProtection="1">
      <alignment horizontal="center" vertical="center"/>
      <protection locked="0"/>
    </xf>
    <xf numFmtId="0" fontId="22" fillId="3" borderId="14" xfId="0" applyFont="1" applyFill="1" applyBorder="1" applyAlignment="1" applyProtection="1">
      <alignment horizontal="center" vertical="center"/>
      <protection locked="0"/>
    </xf>
    <xf numFmtId="0" fontId="22" fillId="3" borderId="9" xfId="0" applyFont="1" applyFill="1" applyBorder="1" applyAlignment="1" applyProtection="1">
      <alignment horizontal="center" vertical="center"/>
      <protection locked="0"/>
    </xf>
    <xf numFmtId="0" fontId="22" fillId="3" borderId="19" xfId="0" applyFont="1" applyFill="1" applyBorder="1" applyAlignment="1" applyProtection="1">
      <alignment horizontal="center" vertical="center"/>
      <protection locked="0"/>
    </xf>
    <xf numFmtId="0" fontId="22" fillId="3" borderId="20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2" fillId="3" borderId="6" xfId="0" applyFont="1" applyFill="1" applyBorder="1" applyAlignment="1" applyProtection="1">
      <alignment horizontal="center" vertical="center"/>
      <protection locked="0"/>
    </xf>
    <xf numFmtId="0" fontId="22" fillId="3" borderId="10" xfId="0" applyFont="1" applyFill="1" applyBorder="1" applyAlignment="1" applyProtection="1">
      <alignment horizontal="center" vertical="center"/>
      <protection locked="0"/>
    </xf>
    <xf numFmtId="57" fontId="22" fillId="3" borderId="5" xfId="0" applyNumberFormat="1" applyFont="1" applyFill="1" applyBorder="1" applyAlignment="1" applyProtection="1">
      <alignment horizontal="center" vertical="center"/>
      <protection locked="0"/>
    </xf>
    <xf numFmtId="0" fontId="22" fillId="3" borderId="9" xfId="0" applyFont="1" applyFill="1" applyBorder="1" applyAlignment="1" applyProtection="1">
      <alignment vertical="center"/>
      <protection locked="0"/>
    </xf>
    <xf numFmtId="0" fontId="22" fillId="3" borderId="10" xfId="0" applyFont="1" applyFill="1" applyBorder="1" applyAlignment="1" applyProtection="1">
      <alignment vertical="center"/>
      <protection locked="0"/>
    </xf>
    <xf numFmtId="0" fontId="5" fillId="0" borderId="9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5" fillId="0" borderId="0" xfId="0" applyFont="1"/>
    <xf numFmtId="0" fontId="3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84" fontId="8" fillId="3" borderId="5" xfId="0" quotePrefix="1" applyNumberFormat="1" applyFont="1" applyFill="1" applyBorder="1" applyAlignment="1" applyProtection="1">
      <alignment horizontal="right" vertical="center"/>
      <protection locked="0"/>
    </xf>
    <xf numFmtId="196" fontId="8" fillId="0" borderId="5" xfId="0" applyNumberFormat="1" applyFont="1" applyBorder="1" applyAlignment="1">
      <alignment vertical="center"/>
    </xf>
    <xf numFmtId="182" fontId="8" fillId="0" borderId="5" xfId="1" applyNumberFormat="1" applyFont="1" applyFill="1" applyBorder="1" applyAlignment="1" applyProtection="1">
      <alignment vertical="center"/>
    </xf>
    <xf numFmtId="0" fontId="41" fillId="0" borderId="41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41" xfId="0" applyFont="1" applyBorder="1" applyAlignment="1">
      <alignment horizontal="center"/>
    </xf>
    <xf numFmtId="196" fontId="22" fillId="0" borderId="5" xfId="0" applyNumberFormat="1" applyFont="1" applyBorder="1" applyAlignment="1">
      <alignment vertical="center"/>
    </xf>
    <xf numFmtId="196" fontId="22" fillId="0" borderId="5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22" fillId="3" borderId="23" xfId="0" applyFont="1" applyFill="1" applyBorder="1" applyAlignment="1" applyProtection="1">
      <alignment vertical="center"/>
      <protection locked="0"/>
    </xf>
    <xf numFmtId="0" fontId="22" fillId="3" borderId="30" xfId="0" applyFont="1" applyFill="1" applyBorder="1" applyAlignment="1" applyProtection="1">
      <alignment vertical="center"/>
      <protection locked="0"/>
    </xf>
    <xf numFmtId="0" fontId="22" fillId="3" borderId="66" xfId="0" applyFont="1" applyFill="1" applyBorder="1" applyAlignment="1" applyProtection="1">
      <alignment horizontal="center" vertical="center"/>
      <protection locked="0"/>
    </xf>
    <xf numFmtId="0" fontId="22" fillId="3" borderId="23" xfId="0" applyFont="1" applyFill="1" applyBorder="1" applyAlignment="1" applyProtection="1">
      <alignment horizontal="center" vertical="center"/>
      <protection locked="0"/>
    </xf>
    <xf numFmtId="0" fontId="22" fillId="3" borderId="30" xfId="0" applyFont="1" applyFill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3" borderId="61" xfId="0" applyFont="1" applyFill="1" applyBorder="1" applyAlignment="1" applyProtection="1">
      <alignment horizontal="left" vertical="center"/>
      <protection locked="0"/>
    </xf>
    <xf numFmtId="0" fontId="18" fillId="5" borderId="72" xfId="0" applyFont="1" applyFill="1" applyBorder="1" applyAlignment="1" applyProtection="1">
      <alignment horizontal="center" vertical="center"/>
      <protection locked="0"/>
    </xf>
    <xf numFmtId="0" fontId="37" fillId="5" borderId="71" xfId="0" applyFont="1" applyFill="1" applyBorder="1" applyProtection="1">
      <protection locked="0"/>
    </xf>
    <xf numFmtId="0" fontId="37" fillId="5" borderId="3" xfId="0" applyFont="1" applyFill="1" applyBorder="1" applyProtection="1">
      <protection locked="0"/>
    </xf>
    <xf numFmtId="0" fontId="36" fillId="5" borderId="16" xfId="0" applyFont="1" applyFill="1" applyBorder="1" applyProtection="1">
      <protection locked="0"/>
    </xf>
    <xf numFmtId="0" fontId="21" fillId="0" borderId="0" xfId="0" applyFont="1"/>
    <xf numFmtId="192" fontId="42" fillId="3" borderId="5" xfId="0" applyNumberFormat="1" applyFont="1" applyFill="1" applyBorder="1" applyAlignment="1" applyProtection="1">
      <alignment horizontal="center" vertical="center"/>
      <protection locked="0"/>
    </xf>
    <xf numFmtId="192" fontId="4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0" fontId="22" fillId="3" borderId="11" xfId="0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2" fillId="0" borderId="0" xfId="0" applyFont="1"/>
    <xf numFmtId="0" fontId="67" fillId="0" borderId="0" xfId="0" applyFont="1"/>
    <xf numFmtId="0" fontId="20" fillId="0" borderId="0" xfId="0" applyFont="1" applyAlignment="1">
      <alignment horizontal="center"/>
    </xf>
    <xf numFmtId="0" fontId="2" fillId="6" borderId="42" xfId="0" applyFont="1" applyFill="1" applyBorder="1" applyAlignment="1">
      <alignment horizontal="center"/>
    </xf>
    <xf numFmtId="183" fontId="8" fillId="0" borderId="14" xfId="1" applyNumberFormat="1" applyFont="1" applyFill="1" applyBorder="1" applyAlignment="1" applyProtection="1">
      <alignment horizontal="center" vertical="center"/>
      <protection locked="0"/>
    </xf>
    <xf numFmtId="184" fontId="8" fillId="0" borderId="14" xfId="0" applyNumberFormat="1" applyFont="1" applyBorder="1" applyAlignment="1" applyProtection="1">
      <alignment horizontal="center" vertical="center"/>
      <protection locked="0"/>
    </xf>
    <xf numFmtId="180" fontId="8" fillId="0" borderId="14" xfId="0" applyNumberFormat="1" applyFont="1" applyBorder="1" applyAlignment="1" applyProtection="1">
      <alignment horizontal="center" vertical="center"/>
      <protection locked="0"/>
    </xf>
    <xf numFmtId="180" fontId="8" fillId="0" borderId="6" xfId="0" applyNumberFormat="1" applyFont="1" applyBorder="1" applyAlignment="1" applyProtection="1">
      <alignment horizontal="center" vertical="center"/>
      <protection locked="0"/>
    </xf>
    <xf numFmtId="184" fontId="8" fillId="3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87" fontId="27" fillId="0" borderId="14" xfId="0" applyNumberFormat="1" applyFont="1" applyBorder="1" applyAlignment="1" applyProtection="1">
      <alignment horizontal="center"/>
      <protection locked="0"/>
    </xf>
    <xf numFmtId="187" fontId="27" fillId="0" borderId="6" xfId="0" applyNumberFormat="1" applyFont="1" applyBorder="1" applyAlignment="1" applyProtection="1">
      <alignment horizontal="center"/>
      <protection locked="0"/>
    </xf>
    <xf numFmtId="187" fontId="27" fillId="0" borderId="30" xfId="0" applyNumberFormat="1" applyFont="1" applyBorder="1" applyAlignment="1" applyProtection="1">
      <alignment horizontal="center"/>
      <protection locked="0"/>
    </xf>
    <xf numFmtId="0" fontId="22" fillId="3" borderId="5" xfId="0" applyFont="1" applyFill="1" applyBorder="1" applyAlignment="1" applyProtection="1">
      <alignment vertical="center" shrinkToFit="1"/>
      <protection locked="0"/>
    </xf>
    <xf numFmtId="192" fontId="42" fillId="3" borderId="85" xfId="0" applyNumberFormat="1" applyFont="1" applyFill="1" applyBorder="1" applyAlignment="1" applyProtection="1">
      <alignment horizontal="center" vertical="center"/>
      <protection locked="0"/>
    </xf>
    <xf numFmtId="0" fontId="18" fillId="5" borderId="13" xfId="0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0" fontId="18" fillId="5" borderId="79" xfId="0" applyFont="1" applyFill="1" applyBorder="1" applyAlignment="1" applyProtection="1">
      <alignment horizontal="center" vertical="center"/>
      <protection locked="0"/>
    </xf>
    <xf numFmtId="0" fontId="22" fillId="9" borderId="5" xfId="0" applyFont="1" applyFill="1" applyBorder="1" applyAlignment="1" applyProtection="1">
      <alignment vertical="center"/>
      <protection locked="0"/>
    </xf>
    <xf numFmtId="0" fontId="22" fillId="9" borderId="5" xfId="0" quotePrefix="1" applyFont="1" applyFill="1" applyBorder="1" applyAlignment="1" applyProtection="1">
      <alignment vertical="center"/>
      <protection locked="0"/>
    </xf>
    <xf numFmtId="0" fontId="22" fillId="9" borderId="1" xfId="0" applyFont="1" applyFill="1" applyBorder="1" applyAlignment="1" applyProtection="1">
      <alignment vertical="center"/>
      <protection locked="0"/>
    </xf>
    <xf numFmtId="0" fontId="5" fillId="9" borderId="9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192" fontId="42" fillId="3" borderId="7" xfId="0" applyNumberFormat="1" applyFont="1" applyFill="1" applyBorder="1" applyAlignment="1" applyProtection="1">
      <alignment horizontal="center" vertical="center"/>
      <protection locked="0"/>
    </xf>
    <xf numFmtId="192" fontId="42" fillId="3" borderId="28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78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70" xfId="0" applyFont="1" applyFill="1" applyBorder="1" applyAlignment="1" applyProtection="1">
      <alignment horizontal="center" vertical="center"/>
      <protection locked="0"/>
    </xf>
    <xf numFmtId="0" fontId="0" fillId="6" borderId="42" xfId="0" applyFill="1" applyBorder="1" applyAlignment="1">
      <alignment horizontal="center"/>
    </xf>
    <xf numFmtId="0" fontId="19" fillId="0" borderId="0" xfId="0" applyFont="1"/>
    <xf numFmtId="0" fontId="5" fillId="9" borderId="76" xfId="0" applyFont="1" applyFill="1" applyBorder="1" applyAlignment="1">
      <alignment horizontal="centerContinuous" vertical="center"/>
    </xf>
    <xf numFmtId="0" fontId="5" fillId="9" borderId="46" xfId="0" applyFont="1" applyFill="1" applyBorder="1" applyAlignment="1">
      <alignment horizontal="centerContinuous" vertical="center"/>
    </xf>
    <xf numFmtId="0" fontId="5" fillId="9" borderId="94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21" fillId="0" borderId="4" xfId="0" applyFont="1" applyBorder="1"/>
    <xf numFmtId="0" fontId="21" fillId="0" borderId="2" xfId="0" applyFont="1" applyBorder="1"/>
    <xf numFmtId="0" fontId="21" fillId="9" borderId="46" xfId="0" applyFont="1" applyFill="1" applyBorder="1" applyAlignment="1">
      <alignment vertical="center"/>
    </xf>
    <xf numFmtId="0" fontId="21" fillId="9" borderId="76" xfId="0" applyFont="1" applyFill="1" applyBorder="1" applyAlignment="1">
      <alignment vertical="center"/>
    </xf>
    <xf numFmtId="0" fontId="21" fillId="9" borderId="77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9" borderId="80" xfId="0" applyFont="1" applyFill="1" applyBorder="1" applyAlignment="1">
      <alignment vertical="center"/>
    </xf>
    <xf numFmtId="0" fontId="21" fillId="9" borderId="5" xfId="0" applyFont="1" applyFill="1" applyBorder="1" applyAlignment="1">
      <alignment vertical="center"/>
    </xf>
    <xf numFmtId="0" fontId="21" fillId="9" borderId="8" xfId="0" applyFont="1" applyFill="1" applyBorder="1" applyAlignment="1">
      <alignment vertical="center"/>
    </xf>
    <xf numFmtId="0" fontId="21" fillId="9" borderId="20" xfId="0" applyFont="1" applyFill="1" applyBorder="1" applyAlignment="1">
      <alignment vertical="center"/>
    </xf>
    <xf numFmtId="0" fontId="21" fillId="9" borderId="7" xfId="0" applyFont="1" applyFill="1" applyBorder="1" applyAlignment="1">
      <alignment vertical="center"/>
    </xf>
    <xf numFmtId="0" fontId="21" fillId="9" borderId="82" xfId="0" applyFont="1" applyFill="1" applyBorder="1" applyAlignment="1">
      <alignment vertical="center"/>
    </xf>
    <xf numFmtId="0" fontId="21" fillId="9" borderId="91" xfId="0" applyFont="1" applyFill="1" applyBorder="1" applyAlignment="1">
      <alignment vertical="center"/>
    </xf>
    <xf numFmtId="0" fontId="21" fillId="9" borderId="80" xfId="2" applyFont="1" applyFill="1" applyBorder="1" applyAlignment="1">
      <alignment horizontal="left" vertical="center"/>
    </xf>
    <xf numFmtId="0" fontId="21" fillId="9" borderId="80" xfId="0" applyFont="1" applyFill="1" applyBorder="1" applyAlignment="1">
      <alignment horizontal="left" vertical="center"/>
    </xf>
    <xf numFmtId="0" fontId="21" fillId="9" borderId="8" xfId="2" applyFont="1" applyFill="1" applyBorder="1" applyAlignment="1">
      <alignment horizontal="left" vertical="center"/>
    </xf>
    <xf numFmtId="0" fontId="10" fillId="9" borderId="16" xfId="0" applyFont="1" applyFill="1" applyBorder="1" applyAlignment="1">
      <alignment horizontal="center" vertical="center"/>
    </xf>
    <xf numFmtId="0" fontId="84" fillId="0" borderId="0" xfId="0" applyFont="1" applyAlignment="1">
      <alignment horizontal="center" vertical="center" readingOrder="1"/>
    </xf>
    <xf numFmtId="0" fontId="0" fillId="0" borderId="0" xfId="0" applyAlignment="1">
      <alignment horizontal="center" readingOrder="1"/>
    </xf>
    <xf numFmtId="0" fontId="21" fillId="0" borderId="0" xfId="0" applyFont="1" applyProtection="1">
      <protection locked="0"/>
    </xf>
    <xf numFmtId="0" fontId="78" fillId="0" borderId="0" xfId="0" applyFont="1" applyAlignment="1">
      <alignment horizontal="right"/>
    </xf>
    <xf numFmtId="0" fontId="79" fillId="0" borderId="0" xfId="0" applyFont="1"/>
    <xf numFmtId="0" fontId="79" fillId="0" borderId="0" xfId="0" applyFont="1" applyAlignment="1">
      <alignment horizontal="center"/>
    </xf>
    <xf numFmtId="0" fontId="64" fillId="9" borderId="76" xfId="0" applyFont="1" applyFill="1" applyBorder="1" applyAlignment="1">
      <alignment horizontal="left" vertical="center"/>
    </xf>
    <xf numFmtId="0" fontId="5" fillId="9" borderId="77" xfId="0" applyFont="1" applyFill="1" applyBorder="1"/>
    <xf numFmtId="201" fontId="11" fillId="0" borderId="44" xfId="0" applyNumberFormat="1" applyFont="1" applyBorder="1" applyAlignment="1">
      <alignment horizontal="left" vertical="center"/>
    </xf>
    <xf numFmtId="0" fontId="6" fillId="9" borderId="44" xfId="0" applyFont="1" applyFill="1" applyBorder="1" applyAlignment="1">
      <alignment horizontal="left"/>
    </xf>
    <xf numFmtId="0" fontId="6" fillId="9" borderId="44" xfId="0" applyFont="1" applyFill="1" applyBorder="1" applyAlignment="1">
      <alignment horizontal="center"/>
    </xf>
    <xf numFmtId="0" fontId="22" fillId="0" borderId="78" xfId="0" applyFont="1" applyBorder="1" applyAlignment="1">
      <alignment horizontal="left" vertical="center" shrinkToFit="1"/>
    </xf>
    <xf numFmtId="57" fontId="7" fillId="0" borderId="79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0" fontId="21" fillId="0" borderId="90" xfId="0" applyFont="1" applyBorder="1" applyAlignment="1">
      <alignment horizontal="center"/>
    </xf>
    <xf numFmtId="201" fontId="8" fillId="0" borderId="1" xfId="0" applyNumberFormat="1" applyFont="1" applyBorder="1" applyAlignment="1">
      <alignment horizontal="left" vertical="center"/>
    </xf>
    <xf numFmtId="200" fontId="8" fillId="0" borderId="1" xfId="0" applyNumberFormat="1" applyFont="1" applyBorder="1" applyAlignment="1">
      <alignment horizontal="left" vertical="center"/>
    </xf>
    <xf numFmtId="0" fontId="6" fillId="9" borderId="1" xfId="0" applyFont="1" applyFill="1" applyBorder="1" applyAlignment="1">
      <alignment horizontal="center" vertical="center"/>
    </xf>
    <xf numFmtId="201" fontId="22" fillId="0" borderId="1" xfId="0" applyNumberFormat="1" applyFont="1" applyBorder="1" applyAlignment="1">
      <alignment horizontal="left" vertical="center"/>
    </xf>
    <xf numFmtId="201" fontId="22" fillId="0" borderId="10" xfId="0" applyNumberFormat="1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4" xfId="0" applyFont="1" applyBorder="1" applyAlignment="1">
      <alignment wrapText="1"/>
    </xf>
    <xf numFmtId="0" fontId="86" fillId="5" borderId="13" xfId="0" applyFont="1" applyFill="1" applyBorder="1" applyAlignment="1" applyProtection="1">
      <alignment horizontal="center" vertical="center"/>
      <protection locked="0"/>
    </xf>
    <xf numFmtId="0" fontId="86" fillId="5" borderId="72" xfId="0" applyFont="1" applyFill="1" applyBorder="1" applyAlignment="1" applyProtection="1">
      <alignment horizontal="center" vertical="center"/>
      <protection locked="0"/>
    </xf>
    <xf numFmtId="0" fontId="86" fillId="11" borderId="68" xfId="0" applyFont="1" applyFill="1" applyBorder="1" applyAlignment="1" applyProtection="1">
      <alignment horizontal="center" vertical="center"/>
      <protection locked="0"/>
    </xf>
    <xf numFmtId="0" fontId="86" fillId="5" borderId="13" xfId="0" applyFont="1" applyFill="1" applyBorder="1" applyAlignment="1" applyProtection="1">
      <alignment vertical="center"/>
      <protection locked="0"/>
    </xf>
    <xf numFmtId="0" fontId="86" fillId="5" borderId="72" xfId="0" applyFont="1" applyFill="1" applyBorder="1" applyAlignment="1" applyProtection="1">
      <alignment vertical="center"/>
      <protection locked="0"/>
    </xf>
    <xf numFmtId="0" fontId="86" fillId="5" borderId="86" xfId="0" applyFont="1" applyFill="1" applyBorder="1" applyAlignment="1" applyProtection="1">
      <alignment vertical="center"/>
      <protection locked="0"/>
    </xf>
    <xf numFmtId="0" fontId="86" fillId="5" borderId="35" xfId="0" applyFont="1" applyFill="1" applyBorder="1" applyAlignment="1" applyProtection="1">
      <alignment horizontal="center" vertical="center"/>
      <protection locked="0"/>
    </xf>
    <xf numFmtId="0" fontId="86" fillId="5" borderId="80" xfId="0" applyFont="1" applyFill="1" applyBorder="1" applyAlignment="1" applyProtection="1">
      <alignment horizontal="center" vertical="center"/>
      <protection locked="0"/>
    </xf>
    <xf numFmtId="0" fontId="21" fillId="9" borderId="71" xfId="0" applyFont="1" applyFill="1" applyBorder="1" applyAlignment="1">
      <alignment vertical="center"/>
    </xf>
    <xf numFmtId="0" fontId="21" fillId="9" borderId="3" xfId="0" applyFont="1" applyFill="1" applyBorder="1" applyAlignment="1">
      <alignment vertical="center"/>
    </xf>
    <xf numFmtId="0" fontId="22" fillId="3" borderId="0" xfId="0" applyFont="1" applyFill="1" applyAlignment="1" applyProtection="1">
      <alignment horizontal="left" vertical="center"/>
      <protection locked="0"/>
    </xf>
    <xf numFmtId="0" fontId="21" fillId="9" borderId="15" xfId="0" applyFont="1" applyFill="1" applyBorder="1" applyAlignment="1">
      <alignment vertical="center"/>
    </xf>
    <xf numFmtId="0" fontId="22" fillId="3" borderId="4" xfId="0" applyFont="1" applyFill="1" applyBorder="1" applyAlignment="1" applyProtection="1">
      <alignment horizontal="left" vertical="center"/>
      <protection locked="0"/>
    </xf>
    <xf numFmtId="0" fontId="21" fillId="9" borderId="0" xfId="2" applyFont="1" applyFill="1">
      <alignment vertical="center"/>
    </xf>
    <xf numFmtId="0" fontId="21" fillId="9" borderId="35" xfId="2" applyFont="1" applyFill="1" applyBorder="1">
      <alignment vertical="center"/>
    </xf>
    <xf numFmtId="0" fontId="21" fillId="0" borderId="80" xfId="0" applyFont="1" applyBorder="1" applyAlignment="1">
      <alignment vertical="center"/>
    </xf>
    <xf numFmtId="0" fontId="21" fillId="0" borderId="80" xfId="0" applyFont="1" applyBorder="1" applyAlignment="1">
      <alignment horizontal="left" vertical="center"/>
    </xf>
    <xf numFmtId="0" fontId="24" fillId="0" borderId="8" xfId="0" applyFont="1" applyBorder="1" applyAlignment="1">
      <alignment vertical="center"/>
    </xf>
    <xf numFmtId="0" fontId="21" fillId="0" borderId="13" xfId="0" applyFont="1" applyBorder="1" applyAlignment="1">
      <alignment vertical="top"/>
    </xf>
    <xf numFmtId="0" fontId="24" fillId="0" borderId="0" xfId="0" applyFont="1"/>
    <xf numFmtId="0" fontId="55" fillId="0" borderId="0" xfId="0" applyFont="1"/>
    <xf numFmtId="0" fontId="10" fillId="9" borderId="76" xfId="0" applyFont="1" applyFill="1" applyBorder="1" applyAlignment="1">
      <alignment horizontal="left" vertical="center"/>
    </xf>
    <xf numFmtId="0" fontId="24" fillId="9" borderId="46" xfId="0" applyFont="1" applyFill="1" applyBorder="1"/>
    <xf numFmtId="0" fontId="24" fillId="9" borderId="77" xfId="0" applyFont="1" applyFill="1" applyBorder="1"/>
    <xf numFmtId="201" fontId="11" fillId="0" borderId="78" xfId="0" applyNumberFormat="1" applyFont="1" applyBorder="1" applyAlignment="1">
      <alignment horizontal="left" vertical="center"/>
    </xf>
    <xf numFmtId="0" fontId="24" fillId="0" borderId="46" xfId="0" applyFont="1" applyBorder="1"/>
    <xf numFmtId="0" fontId="24" fillId="0" borderId="77" xfId="0" applyFont="1" applyBorder="1"/>
    <xf numFmtId="0" fontId="24" fillId="9" borderId="78" xfId="0" applyFont="1" applyFill="1" applyBorder="1"/>
    <xf numFmtId="0" fontId="24" fillId="9" borderId="11" xfId="0" applyFont="1" applyFill="1" applyBorder="1"/>
    <xf numFmtId="0" fontId="6" fillId="9" borderId="44" xfId="0" applyFont="1" applyFill="1" applyBorder="1" applyAlignment="1">
      <alignment horizontal="centerContinuous"/>
    </xf>
    <xf numFmtId="0" fontId="6" fillId="9" borderId="44" xfId="0" applyFont="1" applyFill="1" applyBorder="1" applyAlignment="1">
      <alignment horizontal="right"/>
    </xf>
    <xf numFmtId="0" fontId="22" fillId="0" borderId="78" xfId="0" applyFont="1" applyBorder="1" applyAlignment="1">
      <alignment horizontal="left" vertical="center"/>
    </xf>
    <xf numFmtId="0" fontId="24" fillId="0" borderId="8" xfId="0" applyFont="1" applyBorder="1"/>
    <xf numFmtId="0" fontId="24" fillId="0" borderId="7" xfId="0" applyFont="1" applyBorder="1"/>
    <xf numFmtId="201" fontId="22" fillId="0" borderId="6" xfId="0" applyNumberFormat="1" applyFont="1" applyBorder="1" applyAlignment="1">
      <alignment horizontal="left" vertical="center"/>
    </xf>
    <xf numFmtId="0" fontId="24" fillId="0" borderId="6" xfId="0" applyFont="1" applyBorder="1"/>
    <xf numFmtId="200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22" fillId="0" borderId="8" xfId="0" applyFont="1" applyBorder="1" applyAlignment="1">
      <alignment horizontal="left" vertical="center"/>
    </xf>
    <xf numFmtId="0" fontId="24" fillId="9" borderId="6" xfId="0" applyFont="1" applyFill="1" applyBorder="1"/>
    <xf numFmtId="0" fontId="24" fillId="9" borderId="8" xfId="0" applyFont="1" applyFill="1" applyBorder="1"/>
    <xf numFmtId="0" fontId="6" fillId="9" borderId="1" xfId="0" applyFont="1" applyFill="1" applyBorder="1" applyAlignment="1">
      <alignment horizontal="right" vertical="center"/>
    </xf>
    <xf numFmtId="0" fontId="24" fillId="0" borderId="41" xfId="0" applyFont="1" applyBorder="1"/>
    <xf numFmtId="0" fontId="24" fillId="0" borderId="73" xfId="0" applyFont="1" applyBorder="1"/>
    <xf numFmtId="0" fontId="24" fillId="0" borderId="2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4" fillId="0" borderId="43" xfId="0" applyFont="1" applyBorder="1"/>
    <xf numFmtId="0" fontId="50" fillId="0" borderId="0" xfId="0" applyFont="1"/>
    <xf numFmtId="0" fontId="5" fillId="0" borderId="45" xfId="0" applyFont="1" applyBorder="1"/>
    <xf numFmtId="0" fontId="5" fillId="0" borderId="45" xfId="0" applyFont="1" applyBorder="1" applyAlignment="1">
      <alignment vertical="center"/>
    </xf>
    <xf numFmtId="0" fontId="50" fillId="0" borderId="45" xfId="0" applyFont="1" applyBorder="1" applyAlignment="1">
      <alignment vertical="center"/>
    </xf>
    <xf numFmtId="0" fontId="43" fillId="0" borderId="45" xfId="0" applyFont="1" applyBorder="1" applyAlignment="1">
      <alignment vertical="center"/>
    </xf>
    <xf numFmtId="0" fontId="50" fillId="0" borderId="45" xfId="0" applyFont="1" applyBorder="1"/>
    <xf numFmtId="0" fontId="51" fillId="0" borderId="2" xfId="0" applyFont="1" applyBorder="1"/>
    <xf numFmtId="0" fontId="38" fillId="4" borderId="0" xfId="0" applyFont="1" applyFill="1"/>
    <xf numFmtId="49" fontId="5" fillId="0" borderId="48" xfId="0" applyNumberFormat="1" applyFont="1" applyBorder="1"/>
    <xf numFmtId="49" fontId="5" fillId="0" borderId="8" xfId="0" applyNumberFormat="1" applyFont="1" applyBorder="1"/>
    <xf numFmtId="49" fontId="48" fillId="0" borderId="8" xfId="0" applyNumberFormat="1" applyFont="1" applyBorder="1"/>
    <xf numFmtId="49" fontId="48" fillId="0" borderId="47" xfId="0" applyNumberFormat="1" applyFont="1" applyBorder="1"/>
    <xf numFmtId="49" fontId="48" fillId="0" borderId="48" xfId="0" applyNumberFormat="1" applyFont="1" applyBorder="1"/>
    <xf numFmtId="49" fontId="5" fillId="0" borderId="47" xfId="0" applyNumberFormat="1" applyFont="1" applyBorder="1"/>
    <xf numFmtId="0" fontId="5" fillId="0" borderId="48" xfId="0" applyFont="1" applyBorder="1"/>
    <xf numFmtId="0" fontId="5" fillId="0" borderId="8" xfId="0" applyFont="1" applyBorder="1"/>
    <xf numFmtId="0" fontId="8" fillId="4" borderId="0" xfId="0" applyFont="1" applyFill="1" applyAlignment="1">
      <alignment horizontal="right" vertical="center"/>
    </xf>
    <xf numFmtId="49" fontId="5" fillId="0" borderId="50" xfId="0" quotePrefix="1" applyNumberFormat="1" applyFont="1" applyBorder="1"/>
    <xf numFmtId="49" fontId="9" fillId="0" borderId="11" xfId="0" quotePrefix="1" applyNumberFormat="1" applyFont="1" applyBorder="1"/>
    <xf numFmtId="49" fontId="5" fillId="0" borderId="11" xfId="0" applyNumberFormat="1" applyFont="1" applyBorder="1"/>
    <xf numFmtId="49" fontId="5" fillId="0" borderId="49" xfId="0" applyNumberFormat="1" applyFont="1" applyBorder="1"/>
    <xf numFmtId="49" fontId="5" fillId="0" borderId="50" xfId="0" applyNumberFormat="1" applyFont="1" applyBorder="1"/>
    <xf numFmtId="0" fontId="5" fillId="0" borderId="57" xfId="0" applyFont="1" applyBorder="1"/>
    <xf numFmtId="49" fontId="5" fillId="0" borderId="52" xfId="0" applyNumberFormat="1" applyFont="1" applyBorder="1"/>
    <xf numFmtId="49" fontId="5" fillId="0" borderId="41" xfId="0" applyNumberFormat="1" applyFont="1" applyBorder="1"/>
    <xf numFmtId="49" fontId="48" fillId="0" borderId="41" xfId="0" quotePrefix="1" applyNumberFormat="1" applyFont="1" applyBorder="1"/>
    <xf numFmtId="49" fontId="48" fillId="0" borderId="41" xfId="0" applyNumberFormat="1" applyFont="1" applyBorder="1"/>
    <xf numFmtId="49" fontId="48" fillId="0" borderId="51" xfId="0" applyNumberFormat="1" applyFont="1" applyBorder="1"/>
    <xf numFmtId="49" fontId="48" fillId="0" borderId="52" xfId="0" applyNumberFormat="1" applyFont="1" applyBorder="1"/>
    <xf numFmtId="49" fontId="5" fillId="0" borderId="51" xfId="0" applyNumberFormat="1" applyFont="1" applyBorder="1"/>
    <xf numFmtId="0" fontId="5" fillId="0" borderId="52" xfId="0" applyFont="1" applyBorder="1"/>
    <xf numFmtId="0" fontId="5" fillId="0" borderId="41" xfId="0" applyFont="1" applyBorder="1"/>
    <xf numFmtId="0" fontId="8" fillId="0" borderId="0" xfId="0" applyFont="1"/>
    <xf numFmtId="49" fontId="5" fillId="0" borderId="54" xfId="0" applyNumberFormat="1" applyFont="1" applyBorder="1"/>
    <xf numFmtId="49" fontId="5" fillId="0" borderId="43" xfId="0" applyNumberFormat="1" applyFont="1" applyBorder="1"/>
    <xf numFmtId="49" fontId="5" fillId="0" borderId="53" xfId="0" applyNumberFormat="1" applyFont="1" applyBorder="1"/>
    <xf numFmtId="0" fontId="8" fillId="0" borderId="0" xfId="0" applyFont="1" applyAlignment="1">
      <alignment horizontal="right" vertical="top"/>
    </xf>
    <xf numFmtId="0" fontId="5" fillId="0" borderId="54" xfId="0" applyFont="1" applyBorder="1"/>
    <xf numFmtId="0" fontId="38" fillId="4" borderId="2" xfId="0" applyFont="1" applyFill="1" applyBorder="1"/>
    <xf numFmtId="0" fontId="50" fillId="0" borderId="0" xfId="0" applyFont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8" fillId="4" borderId="0" xfId="0" applyFont="1" applyFill="1" applyAlignment="1">
      <alignment vertical="top"/>
    </xf>
    <xf numFmtId="0" fontId="8" fillId="0" borderId="0" xfId="0" applyFont="1" applyAlignment="1">
      <alignment horizontal="left" vertical="center"/>
    </xf>
    <xf numFmtId="0" fontId="50" fillId="0" borderId="60" xfId="0" applyFont="1" applyBorder="1" applyAlignment="1">
      <alignment horizontal="center" vertical="center" wrapText="1"/>
    </xf>
    <xf numFmtId="49" fontId="24" fillId="0" borderId="56" xfId="0" applyNumberFormat="1" applyFont="1" applyBorder="1"/>
    <xf numFmtId="49" fontId="24" fillId="0" borderId="46" xfId="0" applyNumberFormat="1" applyFont="1" applyBorder="1"/>
    <xf numFmtId="49" fontId="48" fillId="0" borderId="46" xfId="0" applyNumberFormat="1" applyFont="1" applyBorder="1"/>
    <xf numFmtId="49" fontId="48" fillId="0" borderId="55" xfId="0" applyNumberFormat="1" applyFont="1" applyBorder="1"/>
    <xf numFmtId="49" fontId="48" fillId="0" borderId="56" xfId="0" applyNumberFormat="1" applyFont="1" applyBorder="1"/>
    <xf numFmtId="49" fontId="49" fillId="0" borderId="46" xfId="0" applyNumberFormat="1" applyFont="1" applyBorder="1"/>
    <xf numFmtId="49" fontId="24" fillId="0" borderId="55" xfId="0" applyNumberFormat="1" applyFont="1" applyBorder="1"/>
    <xf numFmtId="0" fontId="24" fillId="0" borderId="58" xfId="0" applyFont="1" applyBorder="1"/>
    <xf numFmtId="0" fontId="8" fillId="0" borderId="0" xfId="0" applyFont="1" applyAlignment="1">
      <alignment horizontal="center"/>
    </xf>
    <xf numFmtId="0" fontId="22" fillId="0" borderId="11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10" fillId="9" borderId="77" xfId="0" applyFont="1" applyFill="1" applyBorder="1"/>
    <xf numFmtId="201" fontId="65" fillId="0" borderId="78" xfId="0" applyNumberFormat="1" applyFont="1" applyBorder="1" applyAlignment="1">
      <alignment horizontal="left"/>
    </xf>
    <xf numFmtId="0" fontId="5" fillId="0" borderId="46" xfId="0" applyFont="1" applyBorder="1"/>
    <xf numFmtId="0" fontId="5" fillId="0" borderId="77" xfId="0" applyFont="1" applyBorder="1"/>
    <xf numFmtId="0" fontId="8" fillId="0" borderId="7" xfId="0" applyFont="1" applyBorder="1" applyAlignment="1">
      <alignment horizontal="left" vertical="center"/>
    </xf>
    <xf numFmtId="201" fontId="8" fillId="0" borderId="6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/>
    </xf>
    <xf numFmtId="0" fontId="5" fillId="0" borderId="7" xfId="0" applyFont="1" applyBorder="1"/>
    <xf numFmtId="200" fontId="8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201" fontId="22" fillId="0" borderId="6" xfId="0" applyNumberFormat="1" applyFont="1" applyBorder="1" applyAlignment="1">
      <alignment vertical="center"/>
    </xf>
    <xf numFmtId="0" fontId="5" fillId="9" borderId="26" xfId="0" applyFont="1" applyFill="1" applyBorder="1" applyAlignment="1">
      <alignment horizontal="center" vertical="center"/>
    </xf>
    <xf numFmtId="0" fontId="19" fillId="0" borderId="82" xfId="0" applyFont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vertical="center" wrapText="1"/>
    </xf>
    <xf numFmtId="0" fontId="21" fillId="9" borderId="28" xfId="0" applyFont="1" applyFill="1" applyBorder="1" applyAlignment="1">
      <alignment horizontal="center" vertical="center"/>
    </xf>
    <xf numFmtId="0" fontId="13" fillId="0" borderId="35" xfId="0" quotePrefix="1" applyFont="1" applyBorder="1" applyAlignment="1">
      <alignment horizontal="right" vertical="top" wrapText="1"/>
    </xf>
    <xf numFmtId="0" fontId="19" fillId="0" borderId="18" xfId="0" applyFont="1" applyBorder="1" applyAlignment="1">
      <alignment horizontal="center" vertical="center" wrapText="1"/>
    </xf>
    <xf numFmtId="0" fontId="21" fillId="9" borderId="34" xfId="0" applyFont="1" applyFill="1" applyBorder="1" applyAlignment="1">
      <alignment horizontal="center" vertical="center"/>
    </xf>
    <xf numFmtId="0" fontId="9" fillId="0" borderId="80" xfId="0" applyFont="1" applyBorder="1" applyAlignment="1">
      <alignment horizontal="center" vertical="center" shrinkToFit="1"/>
    </xf>
    <xf numFmtId="0" fontId="21" fillId="9" borderId="27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9" fillId="0" borderId="134" xfId="0" applyFont="1" applyBorder="1" applyAlignment="1">
      <alignment horizontal="left" vertical="center" wrapText="1"/>
    </xf>
    <xf numFmtId="0" fontId="5" fillId="0" borderId="2" xfId="0" applyFont="1" applyBorder="1"/>
    <xf numFmtId="0" fontId="18" fillId="0" borderId="4" xfId="0" applyFont="1" applyBorder="1" applyAlignment="1">
      <alignment horizontal="center" vertical="center" textRotation="1"/>
    </xf>
    <xf numFmtId="0" fontId="6" fillId="9" borderId="27" xfId="0" applyFont="1" applyFill="1" applyBorder="1" applyAlignment="1">
      <alignment horizontal="center" wrapText="1"/>
    </xf>
    <xf numFmtId="0" fontId="24" fillId="9" borderId="27" xfId="0" applyFont="1" applyFill="1" applyBorder="1" applyAlignment="1">
      <alignment vertical="center" wrapText="1"/>
    </xf>
    <xf numFmtId="177" fontId="55" fillId="9" borderId="27" xfId="0" applyNumberFormat="1" applyFont="1" applyFill="1" applyBorder="1" applyAlignment="1">
      <alignment horizontal="center" vertical="top" wrapText="1"/>
    </xf>
    <xf numFmtId="192" fontId="86" fillId="0" borderId="64" xfId="0" applyNumberFormat="1" applyFont="1" applyBorder="1" applyAlignment="1">
      <alignment horizontal="center" vertical="center"/>
    </xf>
    <xf numFmtId="0" fontId="86" fillId="0" borderId="64" xfId="0" applyFont="1" applyBorder="1" applyAlignment="1">
      <alignment horizontal="center" vertical="center" textRotation="1"/>
    </xf>
    <xf numFmtId="0" fontId="86" fillId="11" borderId="6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95" fontId="9" fillId="9" borderId="67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64" xfId="0" applyFont="1" applyBorder="1" applyAlignment="1">
      <alignment vertical="top" wrapText="1"/>
    </xf>
    <xf numFmtId="0" fontId="19" fillId="0" borderId="3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77" fontId="8" fillId="9" borderId="27" xfId="0" applyNumberFormat="1" applyFont="1" applyFill="1" applyBorder="1" applyAlignment="1">
      <alignment horizontal="center" vertical="center" wrapText="1"/>
    </xf>
    <xf numFmtId="0" fontId="5" fillId="9" borderId="44" xfId="0" applyFont="1" applyFill="1" applyBorder="1" applyAlignment="1">
      <alignment horizontal="left" vertical="center"/>
    </xf>
    <xf numFmtId="0" fontId="8" fillId="0" borderId="64" xfId="0" applyFont="1" applyBorder="1" applyAlignment="1">
      <alignment horizontal="center" vertical="top" wrapText="1"/>
    </xf>
    <xf numFmtId="177" fontId="55" fillId="9" borderId="67" xfId="0" applyNumberFormat="1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9" borderId="85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center" vertical="center"/>
    </xf>
    <xf numFmtId="177" fontId="6" fillId="9" borderId="67" xfId="0" applyNumberFormat="1" applyFont="1" applyFill="1" applyBorder="1" applyAlignment="1">
      <alignment horizontal="right" vertical="top" wrapText="1"/>
    </xf>
    <xf numFmtId="0" fontId="5" fillId="9" borderId="34" xfId="0" applyFont="1" applyFill="1" applyBorder="1" applyAlignment="1">
      <alignment horizontal="center" wrapText="1"/>
    </xf>
    <xf numFmtId="177" fontId="8" fillId="9" borderId="34" xfId="0" applyNumberFormat="1" applyFont="1" applyFill="1" applyBorder="1" applyAlignment="1">
      <alignment horizontal="center" vertical="center" wrapText="1"/>
    </xf>
    <xf numFmtId="177" fontId="6" fillId="9" borderId="34" xfId="0" applyNumberFormat="1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vertical="center" wrapText="1"/>
    </xf>
    <xf numFmtId="0" fontId="13" fillId="0" borderId="8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177" fontId="7" fillId="9" borderId="4" xfId="0" applyNumberFormat="1" applyFont="1" applyFill="1" applyBorder="1" applyAlignment="1">
      <alignment horizontal="center" vertical="center" wrapText="1"/>
    </xf>
    <xf numFmtId="177" fontId="6" fillId="9" borderId="67" xfId="0" applyNumberFormat="1" applyFont="1" applyFill="1" applyBorder="1" applyAlignment="1">
      <alignment horizontal="center" vertical="top" wrapText="1"/>
    </xf>
    <xf numFmtId="0" fontId="13" fillId="0" borderId="98" xfId="0" applyFont="1" applyBorder="1" applyAlignment="1">
      <alignment horizontal="left" vertical="top" wrapText="1"/>
    </xf>
    <xf numFmtId="0" fontId="7" fillId="9" borderId="84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177" fontId="7" fillId="9" borderId="27" xfId="0" applyNumberFormat="1" applyFont="1" applyFill="1" applyBorder="1" applyAlignment="1">
      <alignment horizontal="center" vertical="center"/>
    </xf>
    <xf numFmtId="0" fontId="86" fillId="0" borderId="42" xfId="0" applyFont="1" applyBorder="1" applyAlignment="1">
      <alignment horizontal="center" vertical="center"/>
    </xf>
    <xf numFmtId="177" fontId="8" fillId="9" borderId="27" xfId="0" applyNumberFormat="1" applyFont="1" applyFill="1" applyBorder="1" applyAlignment="1">
      <alignment horizontal="center" vertical="center"/>
    </xf>
    <xf numFmtId="177" fontId="7" fillId="9" borderId="67" xfId="0" applyNumberFormat="1" applyFont="1" applyFill="1" applyBorder="1" applyAlignment="1">
      <alignment horizontal="center" vertical="center"/>
    </xf>
    <xf numFmtId="0" fontId="5" fillId="0" borderId="42" xfId="0" applyFont="1" applyBorder="1"/>
    <xf numFmtId="0" fontId="7" fillId="9" borderId="84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177" fontId="7" fillId="9" borderId="27" xfId="0" applyNumberFormat="1" applyFont="1" applyFill="1" applyBorder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177" fontId="7" fillId="9" borderId="67" xfId="0" applyNumberFormat="1" applyFont="1" applyFill="1" applyBorder="1" applyAlignment="1">
      <alignment horizontal="center" vertical="center" wrapText="1"/>
    </xf>
    <xf numFmtId="49" fontId="5" fillId="0" borderId="0" xfId="0" applyNumberFormat="1" applyFont="1"/>
    <xf numFmtId="0" fontId="7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24" xfId="0" applyFont="1" applyBorder="1" applyAlignment="1">
      <alignment horizontal="center" vertical="top" wrapText="1"/>
    </xf>
    <xf numFmtId="0" fontId="86" fillId="0" borderId="18" xfId="0" applyFont="1" applyBorder="1" applyAlignment="1">
      <alignment horizontal="center" vertical="center"/>
    </xf>
    <xf numFmtId="0" fontId="5" fillId="9" borderId="24" xfId="0" applyFont="1" applyFill="1" applyBorder="1" applyAlignment="1">
      <alignment horizontal="left" vertical="center" wrapText="1"/>
    </xf>
    <xf numFmtId="0" fontId="5" fillId="9" borderId="29" xfId="0" applyFont="1" applyFill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top" wrapText="1"/>
    </xf>
    <xf numFmtId="0" fontId="21" fillId="9" borderId="24" xfId="0" applyFont="1" applyFill="1" applyBorder="1" applyAlignment="1">
      <alignment horizontal="center" vertical="center"/>
    </xf>
    <xf numFmtId="0" fontId="86" fillId="11" borderId="18" xfId="0" applyFont="1" applyFill="1" applyBorder="1" applyAlignment="1">
      <alignment horizontal="center" vertical="center" wrapText="1"/>
    </xf>
    <xf numFmtId="192" fontId="42" fillId="3" borderId="24" xfId="0" applyNumberFormat="1" applyFont="1" applyFill="1" applyBorder="1" applyAlignment="1" applyProtection="1">
      <alignment horizontal="center" vertical="center"/>
      <protection locked="0"/>
    </xf>
    <xf numFmtId="192" fontId="42" fillId="3" borderId="24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25" xfId="0" applyFont="1" applyFill="1" applyBorder="1" applyAlignment="1">
      <alignment horizontal="left" vertical="center"/>
    </xf>
    <xf numFmtId="0" fontId="86" fillId="5" borderId="86" xfId="0" applyFont="1" applyFill="1" applyBorder="1" applyAlignment="1" applyProtection="1">
      <alignment horizontal="center" vertical="center"/>
      <protection locked="0"/>
    </xf>
    <xf numFmtId="0" fontId="5" fillId="9" borderId="25" xfId="0" applyFont="1" applyFill="1" applyBorder="1" applyAlignment="1">
      <alignment horizontal="left" vertical="center" wrapText="1"/>
    </xf>
    <xf numFmtId="0" fontId="86" fillId="5" borderId="69" xfId="0" applyFont="1" applyFill="1" applyBorder="1" applyAlignment="1" applyProtection="1">
      <alignment horizontal="center" vertical="center"/>
      <protection locked="0"/>
    </xf>
    <xf numFmtId="0" fontId="86" fillId="5" borderId="75" xfId="0" applyFont="1" applyFill="1" applyBorder="1" applyAlignment="1" applyProtection="1">
      <alignment horizontal="center" vertical="center"/>
      <protection locked="0"/>
    </xf>
    <xf numFmtId="0" fontId="86" fillId="5" borderId="18" xfId="0" applyFont="1" applyFill="1" applyBorder="1" applyAlignment="1" applyProtection="1">
      <alignment horizontal="center" vertical="center"/>
      <protection locked="0"/>
    </xf>
    <xf numFmtId="192" fontId="42" fillId="3" borderId="44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27" xfId="0" applyFont="1" applyFill="1" applyBorder="1" applyAlignment="1">
      <alignment horizontal="center" vertical="top" wrapText="1"/>
    </xf>
    <xf numFmtId="0" fontId="86" fillId="5" borderId="70" xfId="0" applyFont="1" applyFill="1" applyBorder="1" applyAlignment="1" applyProtection="1">
      <alignment horizontal="center" vertical="center"/>
      <protection locked="0"/>
    </xf>
    <xf numFmtId="192" fontId="4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86" fillId="11" borderId="69" xfId="0" applyFont="1" applyFill="1" applyBorder="1" applyAlignment="1" applyProtection="1">
      <alignment horizontal="center" vertical="center"/>
      <protection locked="0"/>
    </xf>
    <xf numFmtId="0" fontId="5" fillId="9" borderId="26" xfId="0" applyFont="1" applyFill="1" applyBorder="1" applyAlignment="1">
      <alignment horizontal="left" vertical="center" wrapText="1"/>
    </xf>
    <xf numFmtId="0" fontId="18" fillId="5" borderId="69" xfId="0" applyFont="1" applyFill="1" applyBorder="1" applyAlignment="1" applyProtection="1">
      <alignment horizontal="center" vertical="center"/>
      <protection locked="0"/>
    </xf>
    <xf numFmtId="0" fontId="18" fillId="5" borderId="70" xfId="0" applyFont="1" applyFill="1" applyBorder="1" applyAlignment="1" applyProtection="1">
      <alignment horizontal="center" vertical="center"/>
      <protection locked="0"/>
    </xf>
    <xf numFmtId="0" fontId="18" fillId="5" borderId="68" xfId="0" applyFont="1" applyFill="1" applyBorder="1" applyAlignment="1" applyProtection="1">
      <alignment horizontal="center" vertical="center"/>
      <protection locked="0"/>
    </xf>
    <xf numFmtId="0" fontId="18" fillId="5" borderId="75" xfId="0" applyFont="1" applyFill="1" applyBorder="1" applyAlignment="1" applyProtection="1">
      <alignment horizontal="center" vertical="center"/>
      <protection locked="0"/>
    </xf>
    <xf numFmtId="0" fontId="86" fillId="5" borderId="69" xfId="0" applyFont="1" applyFill="1" applyBorder="1" applyAlignment="1" applyProtection="1">
      <alignment vertical="center"/>
      <protection locked="0"/>
    </xf>
    <xf numFmtId="0" fontId="5" fillId="9" borderId="27" xfId="0" applyFont="1" applyFill="1" applyBorder="1" applyAlignment="1">
      <alignment horizontal="center" wrapText="1"/>
    </xf>
    <xf numFmtId="0" fontId="6" fillId="9" borderId="27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left" vertical="center" wrapText="1"/>
    </xf>
    <xf numFmtId="0" fontId="18" fillId="11" borderId="69" xfId="0" applyFont="1" applyFill="1" applyBorder="1" applyAlignment="1" applyProtection="1">
      <alignment horizontal="center" vertical="center"/>
      <protection locked="0"/>
    </xf>
    <xf numFmtId="0" fontId="18" fillId="11" borderId="75" xfId="0" applyFont="1" applyFill="1" applyBorder="1" applyAlignment="1" applyProtection="1">
      <alignment horizontal="center" vertical="center"/>
      <protection locked="0"/>
    </xf>
    <xf numFmtId="0" fontId="18" fillId="5" borderId="17" xfId="0" applyFont="1" applyFill="1" applyBorder="1" applyAlignment="1" applyProtection="1">
      <alignment horizontal="center" vertical="center"/>
      <protection locked="0"/>
    </xf>
    <xf numFmtId="0" fontId="86" fillId="5" borderId="68" xfId="0" applyFont="1" applyFill="1" applyBorder="1" applyAlignment="1">
      <alignment vertical="center"/>
    </xf>
    <xf numFmtId="0" fontId="9" fillId="0" borderId="26" xfId="0" applyFont="1" applyBorder="1" applyAlignment="1">
      <alignment horizontal="left" vertical="top" wrapText="1"/>
    </xf>
    <xf numFmtId="0" fontId="86" fillId="5" borderId="83" xfId="0" applyFont="1" applyFill="1" applyBorder="1" applyAlignment="1">
      <alignment vertical="center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192" fontId="18" fillId="0" borderId="7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textRotation="1"/>
    </xf>
    <xf numFmtId="192" fontId="18" fillId="0" borderId="40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top" wrapText="1"/>
    </xf>
    <xf numFmtId="192" fontId="18" fillId="0" borderId="97" xfId="0" applyNumberFormat="1" applyFont="1" applyBorder="1" applyAlignment="1">
      <alignment horizontal="center" vertical="center"/>
    </xf>
    <xf numFmtId="190" fontId="18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2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192" fontId="1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3" fillId="0" borderId="29" xfId="0" quotePrefix="1" applyFont="1" applyBorder="1" applyAlignment="1">
      <alignment horizontal="right" vertical="top" wrapText="1"/>
    </xf>
    <xf numFmtId="0" fontId="9" fillId="0" borderId="14" xfId="0" applyFont="1" applyBorder="1" applyAlignment="1">
      <alignment horizontal="center" vertical="center" shrinkToFit="1"/>
    </xf>
    <xf numFmtId="0" fontId="89" fillId="0" borderId="9" xfId="3" applyFont="1" applyFill="1" applyBorder="1" applyAlignment="1" applyProtection="1">
      <alignment horizontal="center" vertical="center" wrapText="1"/>
    </xf>
    <xf numFmtId="0" fontId="86" fillId="0" borderId="4" xfId="0" applyFont="1" applyBorder="1" applyAlignment="1">
      <alignment horizontal="center" vertical="center"/>
    </xf>
    <xf numFmtId="0" fontId="86" fillId="0" borderId="66" xfId="0" applyFont="1" applyBorder="1" applyAlignment="1">
      <alignment horizontal="center" vertical="center"/>
    </xf>
    <xf numFmtId="192" fontId="86" fillId="0" borderId="70" xfId="0" applyNumberFormat="1" applyFont="1" applyBorder="1" applyAlignment="1">
      <alignment horizontal="center" vertical="center"/>
    </xf>
    <xf numFmtId="0" fontId="18" fillId="11" borderId="64" xfId="0" applyFont="1" applyFill="1" applyBorder="1" applyAlignment="1">
      <alignment horizontal="center" vertical="center"/>
    </xf>
    <xf numFmtId="191" fontId="18" fillId="0" borderId="41" xfId="0" applyNumberFormat="1" applyFont="1" applyBorder="1" applyAlignment="1">
      <alignment horizontal="center" vertical="center"/>
    </xf>
    <xf numFmtId="0" fontId="86" fillId="11" borderId="0" xfId="0" applyFont="1" applyFill="1" applyAlignment="1">
      <alignment horizontal="center" vertical="center" wrapText="1"/>
    </xf>
    <xf numFmtId="0" fontId="86" fillId="11" borderId="64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192" fontId="18" fillId="0" borderId="70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 wrapText="1"/>
    </xf>
    <xf numFmtId="192" fontId="18" fillId="0" borderId="1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192" fontId="18" fillId="0" borderId="17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textRotation="1"/>
    </xf>
    <xf numFmtId="192" fontId="18" fillId="0" borderId="43" xfId="0" applyNumberFormat="1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92" fontId="18" fillId="0" borderId="64" xfId="0" applyNumberFormat="1" applyFont="1" applyBorder="1" applyAlignment="1">
      <alignment horizontal="center" vertical="center"/>
    </xf>
    <xf numFmtId="49" fontId="18" fillId="0" borderId="40" xfId="0" applyNumberFormat="1" applyFont="1" applyBorder="1" applyAlignment="1">
      <alignment horizontal="center" vertical="center"/>
    </xf>
    <xf numFmtId="192" fontId="18" fillId="0" borderId="83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wrapText="1"/>
    </xf>
    <xf numFmtId="0" fontId="18" fillId="0" borderId="20" xfId="0" applyFont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 textRotation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86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6" fillId="0" borderId="41" xfId="0" applyFont="1" applyBorder="1" applyAlignment="1">
      <alignment horizontal="center" vertical="center"/>
    </xf>
    <xf numFmtId="0" fontId="86" fillId="5" borderId="0" xfId="0" applyFont="1" applyFill="1" applyAlignment="1">
      <alignment horizontal="center" vertical="center" textRotation="1"/>
    </xf>
    <xf numFmtId="192" fontId="18" fillId="0" borderId="41" xfId="0" applyNumberFormat="1" applyFont="1" applyBorder="1" applyAlignment="1">
      <alignment horizontal="center" vertical="center"/>
    </xf>
    <xf numFmtId="192" fontId="18" fillId="0" borderId="61" xfId="0" applyNumberFormat="1" applyFont="1" applyBorder="1" applyAlignment="1">
      <alignment horizontal="center" vertical="center"/>
    </xf>
    <xf numFmtId="0" fontId="86" fillId="11" borderId="40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5" fillId="9" borderId="26" xfId="0" applyFont="1" applyFill="1" applyBorder="1" applyAlignment="1">
      <alignment horizontal="left" vertical="center"/>
    </xf>
    <xf numFmtId="0" fontId="5" fillId="9" borderId="5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top" wrapText="1"/>
    </xf>
    <xf numFmtId="0" fontId="18" fillId="0" borderId="61" xfId="0" applyFont="1" applyBorder="1" applyAlignment="1">
      <alignment horizontal="center" vertical="center" textRotation="1"/>
    </xf>
    <xf numFmtId="0" fontId="6" fillId="9" borderId="11" xfId="0" applyFont="1" applyFill="1" applyBorder="1" applyAlignment="1">
      <alignment horizontal="center" vertical="top" wrapText="1"/>
    </xf>
    <xf numFmtId="0" fontId="5" fillId="9" borderId="0" xfId="0" applyFont="1" applyFill="1" applyAlignment="1">
      <alignment horizontal="center" vertical="top" wrapText="1"/>
    </xf>
    <xf numFmtId="0" fontId="6" fillId="9" borderId="0" xfId="0" applyFont="1" applyFill="1" applyAlignment="1">
      <alignment horizontal="center" vertical="top" wrapText="1"/>
    </xf>
    <xf numFmtId="0" fontId="5" fillId="9" borderId="34" xfId="0" applyFont="1" applyFill="1" applyBorder="1" applyAlignment="1">
      <alignment horizontal="center" vertical="top" wrapText="1"/>
    </xf>
    <xf numFmtId="177" fontId="6" fillId="9" borderId="90" xfId="0" applyNumberFormat="1" applyFont="1" applyFill="1" applyBorder="1" applyAlignment="1">
      <alignment horizontal="right" vertical="top" wrapText="1"/>
    </xf>
    <xf numFmtId="192" fontId="18" fillId="0" borderId="3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192" fontId="18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177" fontId="9" fillId="12" borderId="27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69" xfId="0" applyFont="1" applyFill="1" applyBorder="1" applyAlignment="1">
      <alignment horizontal="center" vertical="center"/>
    </xf>
    <xf numFmtId="0" fontId="18" fillId="5" borderId="70" xfId="0" applyFont="1" applyFill="1" applyBorder="1" applyAlignment="1">
      <alignment horizontal="center" vertical="center"/>
    </xf>
    <xf numFmtId="0" fontId="0" fillId="9" borderId="46" xfId="0" applyFill="1" applyBorder="1"/>
    <xf numFmtId="0" fontId="0" fillId="9" borderId="77" xfId="0" applyFill="1" applyBorder="1"/>
    <xf numFmtId="0" fontId="0" fillId="0" borderId="46" xfId="0" applyBorder="1"/>
    <xf numFmtId="0" fontId="0" fillId="0" borderId="8" xfId="0" applyBorder="1"/>
    <xf numFmtId="0" fontId="0" fillId="0" borderId="7" xfId="0" applyBorder="1"/>
    <xf numFmtId="200" fontId="8" fillId="0" borderId="8" xfId="0" applyNumberFormat="1" applyFont="1" applyBorder="1" applyAlignment="1">
      <alignment horizontal="right" vertical="center"/>
    </xf>
    <xf numFmtId="200" fontId="8" fillId="0" borderId="7" xfId="0" applyNumberFormat="1" applyFont="1" applyBorder="1" applyAlignment="1">
      <alignment horizontal="right" vertical="center"/>
    </xf>
    <xf numFmtId="49" fontId="22" fillId="0" borderId="8" xfId="0" applyNumberFormat="1" applyFont="1" applyBorder="1" applyAlignment="1">
      <alignment vertical="center"/>
    </xf>
    <xf numFmtId="49" fontId="22" fillId="0" borderId="7" xfId="0" applyNumberFormat="1" applyFont="1" applyBorder="1" applyAlignment="1">
      <alignment vertical="center"/>
    </xf>
    <xf numFmtId="49" fontId="22" fillId="0" borderId="73" xfId="0" applyNumberFormat="1" applyFont="1" applyBorder="1" applyAlignment="1">
      <alignment vertical="center"/>
    </xf>
    <xf numFmtId="0" fontId="37" fillId="0" borderId="0" xfId="0" applyFont="1"/>
    <xf numFmtId="0" fontId="0" fillId="0" borderId="17" xfId="0" applyBorder="1"/>
    <xf numFmtId="0" fontId="21" fillId="9" borderId="92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93" xfId="0" applyFont="1" applyFill="1" applyBorder="1" applyAlignment="1">
      <alignment horizontal="center" vertical="center"/>
    </xf>
    <xf numFmtId="0" fontId="29" fillId="0" borderId="0" xfId="0" applyFont="1"/>
    <xf numFmtId="0" fontId="0" fillId="0" borderId="18" xfId="0" applyBorder="1"/>
    <xf numFmtId="0" fontId="21" fillId="9" borderId="31" xfId="0" applyFont="1" applyFill="1" applyBorder="1" applyAlignment="1">
      <alignment horizontal="center" vertical="center"/>
    </xf>
    <xf numFmtId="0" fontId="21" fillId="9" borderId="30" xfId="0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 shrinkToFit="1"/>
    </xf>
    <xf numFmtId="0" fontId="21" fillId="9" borderId="22" xfId="0" applyFont="1" applyFill="1" applyBorder="1" applyAlignment="1">
      <alignment horizontal="center" vertical="center"/>
    </xf>
    <xf numFmtId="187" fontId="8" fillId="0" borderId="15" xfId="0" applyNumberFormat="1" applyFont="1" applyBorder="1" applyAlignment="1">
      <alignment horizontal="center" vertical="center"/>
    </xf>
    <xf numFmtId="187" fontId="8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187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187" fontId="8" fillId="0" borderId="6" xfId="0" applyNumberFormat="1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>
      <alignment horizontal="left"/>
    </xf>
    <xf numFmtId="0" fontId="21" fillId="9" borderId="38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9" fillId="9" borderId="15" xfId="0" applyFont="1" applyFill="1" applyBorder="1" applyAlignment="1" applyProtection="1">
      <alignment horizontal="center" vertical="center"/>
      <protection locked="0"/>
    </xf>
    <xf numFmtId="0" fontId="9" fillId="9" borderId="3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1" fillId="0" borderId="76" xfId="0" applyFont="1" applyBorder="1" applyAlignment="1">
      <alignment horizontal="left" vertical="center"/>
    </xf>
    <xf numFmtId="0" fontId="21" fillId="0" borderId="46" xfId="0" applyFont="1" applyBorder="1"/>
    <xf numFmtId="0" fontId="8" fillId="9" borderId="77" xfId="0" applyFont="1" applyFill="1" applyBorder="1" applyAlignment="1">
      <alignment horizontal="center" vertical="center"/>
    </xf>
    <xf numFmtId="0" fontId="21" fillId="9" borderId="26" xfId="0" applyFont="1" applyFill="1" applyBorder="1"/>
    <xf numFmtId="0" fontId="21" fillId="9" borderId="78" xfId="0" applyFont="1" applyFill="1" applyBorder="1"/>
    <xf numFmtId="0" fontId="21" fillId="9" borderId="11" xfId="0" applyFont="1" applyFill="1" applyBorder="1"/>
    <xf numFmtId="198" fontId="21" fillId="0" borderId="0" xfId="0" applyNumberFormat="1" applyFont="1" applyAlignment="1">
      <alignment horizontal="left" vertical="center"/>
    </xf>
    <xf numFmtId="0" fontId="21" fillId="0" borderId="8" xfId="0" applyFont="1" applyBorder="1"/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201" fontId="21" fillId="0" borderId="8" xfId="0" applyNumberFormat="1" applyFont="1" applyBorder="1"/>
    <xf numFmtId="0" fontId="21" fillId="0" borderId="32" xfId="0" applyFont="1" applyBorder="1"/>
    <xf numFmtId="0" fontId="21" fillId="9" borderId="92" xfId="0" applyFont="1" applyFill="1" applyBorder="1" applyAlignment="1">
      <alignment horizontal="distributed" vertical="center" justifyLastLine="1"/>
    </xf>
    <xf numFmtId="0" fontId="21" fillId="9" borderId="84" xfId="0" applyFont="1" applyFill="1" applyBorder="1" applyAlignment="1">
      <alignment horizontal="distributed" vertical="center" justifyLastLine="1"/>
    </xf>
    <xf numFmtId="0" fontId="21" fillId="9" borderId="93" xfId="0" applyFont="1" applyFill="1" applyBorder="1" applyAlignment="1">
      <alignment horizontal="distributed" vertical="center" justifyLastLine="1"/>
    </xf>
    <xf numFmtId="0" fontId="21" fillId="0" borderId="2" xfId="0" applyFont="1" applyBorder="1" applyAlignment="1">
      <alignment horizontal="center" vertical="center"/>
    </xf>
    <xf numFmtId="0" fontId="21" fillId="9" borderId="31" xfId="0" applyFont="1" applyFill="1" applyBorder="1" applyAlignment="1">
      <alignment horizontal="distributed" vertical="center" justifyLastLine="1"/>
    </xf>
    <xf numFmtId="0" fontId="21" fillId="9" borderId="9" xfId="0" applyFont="1" applyFill="1" applyBorder="1" applyAlignment="1">
      <alignment horizontal="center" vertical="center" justifyLastLine="1"/>
    </xf>
    <xf numFmtId="0" fontId="21" fillId="9" borderId="91" xfId="0" applyFont="1" applyFill="1" applyBorder="1" applyAlignment="1">
      <alignment horizontal="distributed" vertical="center" justifyLastLine="1"/>
    </xf>
    <xf numFmtId="0" fontId="21" fillId="9" borderId="22" xfId="0" applyFont="1" applyFill="1" applyBorder="1" applyAlignment="1">
      <alignment horizontal="distributed" vertical="center" justifyLastLine="1"/>
    </xf>
    <xf numFmtId="0" fontId="21" fillId="0" borderId="2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/>
    </xf>
    <xf numFmtId="0" fontId="5" fillId="9" borderId="15" xfId="0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horizontal="right" vertical="top"/>
    </xf>
    <xf numFmtId="0" fontId="25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57" fillId="0" borderId="0" xfId="0" applyFont="1" applyAlignment="1">
      <alignment horizontal="centerContinuous"/>
    </xf>
    <xf numFmtId="0" fontId="58" fillId="0" borderId="41" xfId="0" applyFont="1" applyBorder="1" applyAlignment="1">
      <alignment horizontal="centerContinuous"/>
    </xf>
    <xf numFmtId="0" fontId="17" fillId="0" borderId="41" xfId="0" applyFont="1" applyBorder="1" applyAlignment="1">
      <alignment horizontal="left"/>
    </xf>
    <xf numFmtId="0" fontId="17" fillId="0" borderId="2" xfId="0" applyFont="1" applyBorder="1" applyAlignment="1">
      <alignment horizontal="right" vertical="top"/>
    </xf>
    <xf numFmtId="0" fontId="18" fillId="0" borderId="16" xfId="0" applyFont="1" applyBorder="1" applyAlignment="1">
      <alignment vertical="center"/>
    </xf>
    <xf numFmtId="0" fontId="29" fillId="0" borderId="44" xfId="0" applyFont="1" applyBorder="1" applyAlignment="1">
      <alignment horizontal="left" vertical="center"/>
    </xf>
    <xf numFmtId="0" fontId="18" fillId="11" borderId="74" xfId="0" applyFont="1" applyFill="1" applyBorder="1" applyAlignment="1">
      <alignment vertical="center"/>
    </xf>
    <xf numFmtId="0" fontId="18" fillId="11" borderId="10" xfId="0" applyFont="1" applyFill="1" applyBorder="1" applyAlignment="1">
      <alignment vertical="center"/>
    </xf>
    <xf numFmtId="0" fontId="18" fillId="11" borderId="7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8" fillId="11" borderId="3" xfId="0" applyFont="1" applyFill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62" fillId="0" borderId="3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center" vertical="top" wrapText="1"/>
    </xf>
    <xf numFmtId="0" fontId="90" fillId="5" borderId="68" xfId="0" applyFont="1" applyFill="1" applyBorder="1" applyAlignment="1">
      <alignment horizontal="center" vertical="center"/>
    </xf>
    <xf numFmtId="0" fontId="90" fillId="5" borderId="69" xfId="0" applyFont="1" applyFill="1" applyBorder="1" applyAlignment="1">
      <alignment horizontal="center" vertical="center"/>
    </xf>
    <xf numFmtId="0" fontId="90" fillId="5" borderId="70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11" borderId="42" xfId="0" applyFont="1" applyFill="1" applyBorder="1" applyAlignment="1">
      <alignment horizontal="center" vertical="center"/>
    </xf>
    <xf numFmtId="0" fontId="90" fillId="11" borderId="42" xfId="0" applyFont="1" applyFill="1" applyBorder="1" applyAlignment="1">
      <alignment vertical="center"/>
    </xf>
    <xf numFmtId="0" fontId="90" fillId="11" borderId="64" xfId="0" applyFont="1" applyFill="1" applyBorder="1" applyAlignment="1">
      <alignment horizontal="center" vertical="center"/>
    </xf>
    <xf numFmtId="0" fontId="21" fillId="9" borderId="76" xfId="0" applyFont="1" applyFill="1" applyBorder="1" applyAlignment="1">
      <alignment horizontal="center" vertical="center"/>
    </xf>
    <xf numFmtId="0" fontId="21" fillId="9" borderId="0" xfId="2" applyFont="1" applyFill="1" applyAlignment="1">
      <alignment horizontal="left" vertical="center"/>
    </xf>
    <xf numFmtId="0" fontId="21" fillId="9" borderId="19" xfId="0" applyFont="1" applyFill="1" applyBorder="1" applyAlignment="1">
      <alignment vertical="center"/>
    </xf>
    <xf numFmtId="0" fontId="21" fillId="9" borderId="4" xfId="2" applyFont="1" applyFill="1" applyBorder="1">
      <alignment vertical="center"/>
    </xf>
    <xf numFmtId="0" fontId="21" fillId="9" borderId="0" xfId="0" applyFont="1" applyFill="1" applyAlignment="1">
      <alignment vertical="center"/>
    </xf>
    <xf numFmtId="0" fontId="21" fillId="9" borderId="40" xfId="2" applyFont="1" applyFill="1" applyBorder="1">
      <alignment vertical="center"/>
    </xf>
    <xf numFmtId="0" fontId="21" fillId="9" borderId="41" xfId="2" applyFont="1" applyFill="1" applyBorder="1">
      <alignment vertical="center"/>
    </xf>
    <xf numFmtId="0" fontId="21" fillId="9" borderId="61" xfId="2" applyFont="1" applyFill="1" applyBorder="1" applyAlignment="1">
      <alignment vertical="center" wrapText="1"/>
    </xf>
    <xf numFmtId="0" fontId="21" fillId="9" borderId="11" xfId="2" applyFont="1" applyFill="1" applyBorder="1">
      <alignment vertical="center"/>
    </xf>
    <xf numFmtId="0" fontId="21" fillId="9" borderId="17" xfId="0" applyFont="1" applyFill="1" applyBorder="1" applyAlignment="1">
      <alignment vertical="center"/>
    </xf>
    <xf numFmtId="0" fontId="21" fillId="9" borderId="18" xfId="0" applyFont="1" applyFill="1" applyBorder="1" applyAlignment="1">
      <alignment vertical="center"/>
    </xf>
    <xf numFmtId="0" fontId="21" fillId="9" borderId="64" xfId="0" applyFont="1" applyFill="1" applyBorder="1" applyAlignment="1">
      <alignment vertical="center"/>
    </xf>
    <xf numFmtId="0" fontId="21" fillId="9" borderId="0" xfId="2" applyFont="1" applyFill="1" applyAlignment="1">
      <alignment vertical="center" wrapText="1"/>
    </xf>
    <xf numFmtId="0" fontId="21" fillId="9" borderId="20" xfId="0" applyFont="1" applyFill="1" applyBorder="1" applyAlignment="1">
      <alignment horizontal="center" vertical="center"/>
    </xf>
    <xf numFmtId="0" fontId="21" fillId="9" borderId="66" xfId="0" applyFont="1" applyFill="1" applyBorder="1" applyAlignment="1">
      <alignment horizontal="center" vertical="center"/>
    </xf>
    <xf numFmtId="0" fontId="21" fillId="9" borderId="81" xfId="0" applyFont="1" applyFill="1" applyBorder="1" applyAlignment="1">
      <alignment vertical="center"/>
    </xf>
    <xf numFmtId="0" fontId="21" fillId="9" borderId="72" xfId="0" applyFont="1" applyFill="1" applyBorder="1" applyAlignment="1">
      <alignment vertical="center"/>
    </xf>
    <xf numFmtId="0" fontId="21" fillId="9" borderId="96" xfId="0" applyFont="1" applyFill="1" applyBorder="1" applyAlignment="1">
      <alignment horizontal="center" vertical="center"/>
    </xf>
    <xf numFmtId="0" fontId="21" fillId="9" borderId="86" xfId="0" applyFont="1" applyFill="1" applyBorder="1" applyAlignment="1">
      <alignment vertical="center"/>
    </xf>
    <xf numFmtId="0" fontId="21" fillId="9" borderId="63" xfId="0" applyFont="1" applyFill="1" applyBorder="1" applyAlignment="1">
      <alignment vertical="center"/>
    </xf>
    <xf numFmtId="0" fontId="21" fillId="9" borderId="97" xfId="0" applyFont="1" applyFill="1" applyBorder="1" applyAlignment="1">
      <alignment vertical="center"/>
    </xf>
    <xf numFmtId="0" fontId="21" fillId="9" borderId="76" xfId="2" applyFont="1" applyFill="1" applyBorder="1" applyAlignment="1">
      <alignment horizontal="left" vertical="center"/>
    </xf>
    <xf numFmtId="0" fontId="21" fillId="9" borderId="46" xfId="2" applyFont="1" applyFill="1" applyBorder="1" applyAlignment="1">
      <alignment horizontal="left" vertical="center"/>
    </xf>
    <xf numFmtId="0" fontId="21" fillId="9" borderId="20" xfId="2" applyFont="1" applyFill="1" applyBorder="1" applyAlignment="1">
      <alignment horizontal="left" vertical="center"/>
    </xf>
    <xf numFmtId="0" fontId="21" fillId="9" borderId="19" xfId="2" applyFont="1" applyFill="1" applyBorder="1" applyAlignment="1">
      <alignment horizontal="left" vertical="center"/>
    </xf>
    <xf numFmtId="0" fontId="21" fillId="0" borderId="0" xfId="4" applyFont="1" applyProtection="1">
      <protection locked="0"/>
    </xf>
    <xf numFmtId="0" fontId="21" fillId="0" borderId="0" xfId="4" applyFont="1"/>
    <xf numFmtId="0" fontId="21" fillId="0" borderId="0" xfId="4" applyFont="1" applyAlignment="1">
      <alignment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left" vertical="center"/>
    </xf>
    <xf numFmtId="0" fontId="21" fillId="15" borderId="0" xfId="4" applyFont="1" applyFill="1"/>
    <xf numFmtId="0" fontId="21" fillId="15" borderId="0" xfId="4" applyFont="1" applyFill="1" applyAlignment="1">
      <alignment wrapText="1"/>
    </xf>
    <xf numFmtId="199" fontId="22" fillId="9" borderId="61" xfId="0" applyNumberFormat="1" applyFont="1" applyFill="1" applyBorder="1" applyAlignment="1">
      <alignment horizontal="right" vertical="center" shrinkToFit="1"/>
    </xf>
    <xf numFmtId="0" fontId="21" fillId="9" borderId="4" xfId="0" applyFont="1" applyFill="1" applyBorder="1" applyAlignment="1">
      <alignment horizontal="right" vertical="center" shrinkToFit="1"/>
    </xf>
    <xf numFmtId="0" fontId="21" fillId="9" borderId="76" xfId="0" applyFont="1" applyFill="1" applyBorder="1" applyAlignment="1">
      <alignment vertical="center" shrinkToFit="1"/>
    </xf>
    <xf numFmtId="14" fontId="21" fillId="0" borderId="0" xfId="0" applyNumberFormat="1" applyFont="1"/>
    <xf numFmtId="0" fontId="90" fillId="11" borderId="0" xfId="0" applyFont="1" applyFill="1" applyAlignment="1">
      <alignment horizontal="center" vertical="center"/>
    </xf>
    <xf numFmtId="0" fontId="21" fillId="2" borderId="20" xfId="0" applyFont="1" applyFill="1" applyBorder="1" applyAlignment="1">
      <alignment vertic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50" fillId="0" borderId="41" xfId="0" applyFont="1" applyBorder="1" applyAlignment="1">
      <alignment vertical="center" wrapText="1"/>
    </xf>
    <xf numFmtId="0" fontId="50" fillId="0" borderId="41" xfId="0" applyFont="1" applyBorder="1" applyAlignment="1">
      <alignment vertical="center"/>
    </xf>
    <xf numFmtId="0" fontId="50" fillId="0" borderId="32" xfId="0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52" fillId="0" borderId="0" xfId="0" applyFont="1"/>
    <xf numFmtId="0" fontId="5" fillId="0" borderId="0" xfId="0" applyFont="1" applyAlignment="1">
      <alignment horizontal="center"/>
    </xf>
    <xf numFmtId="0" fontId="5" fillId="0" borderId="0" xfId="4" applyFont="1" applyAlignment="1">
      <alignment horizontal="left" vertical="center"/>
    </xf>
    <xf numFmtId="0" fontId="47" fillId="0" borderId="0" xfId="4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4" xfId="0" applyFont="1" applyBorder="1"/>
    <xf numFmtId="0" fontId="38" fillId="0" borderId="0" xfId="0" applyFont="1" applyAlignment="1">
      <alignment horizontal="center"/>
    </xf>
    <xf numFmtId="0" fontId="38" fillId="0" borderId="2" xfId="0" applyFont="1" applyBorder="1"/>
    <xf numFmtId="0" fontId="95" fillId="0" borderId="60" xfId="0" applyFont="1" applyBorder="1" applyAlignment="1">
      <alignment horizontal="center"/>
    </xf>
    <xf numFmtId="0" fontId="5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4" applyFont="1" applyAlignment="1" applyProtection="1">
      <alignment horizontal="center" vertical="center"/>
      <protection locked="0"/>
    </xf>
    <xf numFmtId="0" fontId="8" fillId="0" borderId="0" xfId="4" applyFont="1" applyAlignment="1" applyProtection="1">
      <alignment horizontal="center" vertical="center"/>
      <protection locked="0"/>
    </xf>
    <xf numFmtId="0" fontId="21" fillId="17" borderId="17" xfId="4" applyFont="1" applyFill="1" applyBorder="1" applyAlignment="1">
      <alignment vertical="center" shrinkToFit="1"/>
    </xf>
    <xf numFmtId="0" fontId="5" fillId="17" borderId="17" xfId="4" applyFont="1" applyFill="1" applyBorder="1" applyAlignment="1">
      <alignment vertical="center"/>
    </xf>
    <xf numFmtId="0" fontId="5" fillId="17" borderId="64" xfId="4" applyFont="1" applyFill="1" applyBorder="1" applyAlignment="1">
      <alignment vertical="center"/>
    </xf>
    <xf numFmtId="0" fontId="21" fillId="17" borderId="64" xfId="4" applyFont="1" applyFill="1" applyBorder="1" applyAlignment="1">
      <alignment vertical="center" shrinkToFit="1"/>
    </xf>
    <xf numFmtId="0" fontId="8" fillId="18" borderId="78" xfId="0" applyFont="1" applyFill="1" applyBorder="1" applyAlignment="1" applyProtection="1">
      <alignment horizontal="center" vertical="center"/>
      <protection locked="0"/>
    </xf>
    <xf numFmtId="0" fontId="8" fillId="18" borderId="14" xfId="0" applyFont="1" applyFill="1" applyBorder="1" applyAlignment="1" applyProtection="1">
      <alignment horizontal="center" vertical="center"/>
      <protection locked="0"/>
    </xf>
    <xf numFmtId="0" fontId="8" fillId="18" borderId="9" xfId="0" applyFont="1" applyFill="1" applyBorder="1" applyAlignment="1" applyProtection="1">
      <alignment horizontal="center" vertical="center"/>
      <protection locked="0"/>
    </xf>
    <xf numFmtId="0" fontId="0" fillId="19" borderId="42" xfId="0" applyFill="1" applyBorder="1"/>
    <xf numFmtId="0" fontId="0" fillId="19" borderId="42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21" fillId="18" borderId="4" xfId="4" applyFont="1" applyFill="1" applyBorder="1" applyAlignment="1" applyProtection="1">
      <alignment horizontal="center" vertical="center" wrapText="1"/>
      <protection locked="0"/>
    </xf>
    <xf numFmtId="0" fontId="21" fillId="18" borderId="159" xfId="4" applyFont="1" applyFill="1" applyBorder="1" applyAlignment="1" applyProtection="1">
      <alignment horizontal="center" vertical="center" wrapText="1"/>
      <protection locked="0"/>
    </xf>
    <xf numFmtId="0" fontId="21" fillId="18" borderId="40" xfId="4" applyFont="1" applyFill="1" applyBorder="1" applyAlignment="1" applyProtection="1">
      <alignment horizontal="center" vertical="center" wrapText="1"/>
      <protection locked="0"/>
    </xf>
    <xf numFmtId="0" fontId="21" fillId="18" borderId="174" xfId="4" applyFont="1" applyFill="1" applyBorder="1" applyAlignment="1" applyProtection="1">
      <alignment horizontal="center" vertical="center" wrapText="1"/>
      <protection locked="0"/>
    </xf>
    <xf numFmtId="0" fontId="21" fillId="18" borderId="61" xfId="4" applyFont="1" applyFill="1" applyBorder="1" applyAlignment="1" applyProtection="1">
      <alignment horizontal="center" vertical="center" wrapText="1"/>
      <protection locked="0"/>
    </xf>
    <xf numFmtId="0" fontId="21" fillId="18" borderId="173" xfId="4" applyFont="1" applyFill="1" applyBorder="1" applyAlignment="1" applyProtection="1">
      <alignment horizontal="center" vertical="center" wrapText="1"/>
      <protection locked="0"/>
    </xf>
    <xf numFmtId="0" fontId="21" fillId="18" borderId="42" xfId="0" applyFont="1" applyFill="1" applyBorder="1" applyAlignment="1" applyProtection="1">
      <alignment vertical="center"/>
      <protection locked="0"/>
    </xf>
    <xf numFmtId="0" fontId="91" fillId="0" borderId="0" xfId="0" applyFont="1" applyAlignment="1">
      <alignment horizontal="right"/>
    </xf>
    <xf numFmtId="14" fontId="91" fillId="0" borderId="0" xfId="0" applyNumberFormat="1" applyFont="1"/>
    <xf numFmtId="0" fontId="91" fillId="0" borderId="0" xfId="0" applyFont="1"/>
    <xf numFmtId="0" fontId="93" fillId="0" borderId="4" xfId="0" applyFont="1" applyBorder="1" applyAlignment="1">
      <alignment vertical="center"/>
    </xf>
    <xf numFmtId="0" fontId="93" fillId="0" borderId="2" xfId="0" applyFont="1" applyBorder="1" applyAlignment="1">
      <alignment vertical="center"/>
    </xf>
    <xf numFmtId="0" fontId="93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9" borderId="44" xfId="0" applyFont="1" applyFill="1" applyBorder="1"/>
    <xf numFmtId="0" fontId="21" fillId="0" borderId="7" xfId="0" applyFont="1" applyBorder="1" applyAlignment="1">
      <alignment horizontal="center"/>
    </xf>
    <xf numFmtId="0" fontId="5" fillId="9" borderId="44" xfId="0" applyFont="1" applyFill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176" xfId="4" applyFont="1" applyBorder="1"/>
    <xf numFmtId="0" fontId="21" fillId="0" borderId="4" xfId="4" applyFont="1" applyBorder="1"/>
    <xf numFmtId="0" fontId="21" fillId="0" borderId="63" xfId="0" applyFont="1" applyBorder="1"/>
    <xf numFmtId="0" fontId="84" fillId="0" borderId="0" xfId="0" applyFont="1" applyAlignment="1">
      <alignment vertical="center" readingOrder="1"/>
    </xf>
    <xf numFmtId="0" fontId="0" fillId="0" borderId="0" xfId="0" applyAlignment="1">
      <alignment readingOrder="1"/>
    </xf>
    <xf numFmtId="0" fontId="0" fillId="0" borderId="0" xfId="0" quotePrefix="1"/>
    <xf numFmtId="0" fontId="0" fillId="0" borderId="0" xfId="0" quotePrefix="1" applyAlignment="1">
      <alignment readingOrder="1"/>
    </xf>
    <xf numFmtId="0" fontId="91" fillId="0" borderId="0" xfId="0" applyFont="1" applyAlignment="1">
      <alignment readingOrder="1"/>
    </xf>
    <xf numFmtId="202" fontId="41" fillId="18" borderId="27" xfId="0" applyNumberFormat="1" applyFont="1" applyFill="1" applyBorder="1" applyAlignment="1" applyProtection="1">
      <alignment horizontal="center" vertical="center" wrapText="1"/>
      <protection locked="0"/>
    </xf>
    <xf numFmtId="177" fontId="8" fillId="18" borderId="27" xfId="0" applyNumberFormat="1" applyFont="1" applyFill="1" applyBorder="1" applyAlignment="1" applyProtection="1">
      <alignment horizontal="center" vertical="center" wrapText="1"/>
      <protection locked="0"/>
    </xf>
    <xf numFmtId="203" fontId="22" fillId="18" borderId="27" xfId="0" applyNumberFormat="1" applyFont="1" applyFill="1" applyBorder="1" applyAlignment="1" applyProtection="1">
      <alignment horizontal="center" vertical="center" wrapText="1"/>
      <protection locked="0"/>
    </xf>
    <xf numFmtId="206" fontId="7" fillId="22" borderId="27" xfId="0" applyNumberFormat="1" applyFont="1" applyFill="1" applyBorder="1" applyAlignment="1" applyProtection="1">
      <alignment horizontal="center" vertical="center"/>
      <protection locked="0"/>
    </xf>
    <xf numFmtId="203" fontId="8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>
      <alignment horizontal="left" vertical="top"/>
    </xf>
    <xf numFmtId="0" fontId="22" fillId="18" borderId="73" xfId="0" applyFont="1" applyFill="1" applyBorder="1" applyAlignment="1" applyProtection="1">
      <alignment horizontal="left" vertical="center"/>
      <protection locked="0"/>
    </xf>
    <xf numFmtId="0" fontId="8" fillId="18" borderId="1" xfId="0" applyFont="1" applyFill="1" applyBorder="1" applyAlignment="1" applyProtection="1">
      <alignment horizontal="center" vertical="center"/>
      <protection locked="0"/>
    </xf>
    <xf numFmtId="0" fontId="22" fillId="18" borderId="44" xfId="0" applyFont="1" applyFill="1" applyBorder="1" applyAlignment="1" applyProtection="1">
      <alignment horizontal="center" vertical="center"/>
      <protection locked="0"/>
    </xf>
    <xf numFmtId="176" fontId="5" fillId="9" borderId="44" xfId="0" applyNumberFormat="1" applyFont="1" applyFill="1" applyBorder="1" applyAlignment="1">
      <alignment horizontal="center" vertical="center" shrinkToFit="1"/>
    </xf>
    <xf numFmtId="176" fontId="5" fillId="9" borderId="25" xfId="0" applyNumberFormat="1" applyFont="1" applyFill="1" applyBorder="1" applyAlignment="1">
      <alignment horizontal="center" vertical="center" shrinkToFit="1"/>
    </xf>
    <xf numFmtId="176" fontId="5" fillId="9" borderId="24" xfId="0" applyNumberFormat="1" applyFont="1" applyFill="1" applyBorder="1" applyAlignment="1">
      <alignment horizontal="center" vertical="center" shrinkToFit="1"/>
    </xf>
    <xf numFmtId="176" fontId="6" fillId="9" borderId="24" xfId="0" applyNumberFormat="1" applyFont="1" applyFill="1" applyBorder="1" applyAlignment="1">
      <alignment horizontal="center" vertical="center" shrinkToFit="1"/>
    </xf>
    <xf numFmtId="176" fontId="5" fillId="9" borderId="5" xfId="0" applyNumberFormat="1" applyFont="1" applyFill="1" applyBorder="1" applyAlignment="1">
      <alignment horizontal="center" vertical="center" shrinkToFit="1"/>
    </xf>
    <xf numFmtId="0" fontId="9" fillId="0" borderId="39" xfId="0" applyFont="1" applyBorder="1" applyAlignment="1">
      <alignment horizontal="right" vertical="center" wrapText="1"/>
    </xf>
    <xf numFmtId="192" fontId="42" fillId="3" borderId="39" xfId="0" applyNumberFormat="1" applyFont="1" applyFill="1" applyBorder="1" applyAlignment="1" applyProtection="1">
      <alignment horizontal="center" vertical="center"/>
      <protection locked="0"/>
    </xf>
    <xf numFmtId="0" fontId="13" fillId="0" borderId="33" xfId="0" quotePrefix="1" applyFont="1" applyBorder="1" applyAlignment="1">
      <alignment horizontal="right" vertical="top" wrapText="1"/>
    </xf>
    <xf numFmtId="0" fontId="13" fillId="0" borderId="38" xfId="0" quotePrefix="1" applyFont="1" applyBorder="1" applyAlignment="1">
      <alignment horizontal="right" vertical="top" wrapText="1"/>
    </xf>
    <xf numFmtId="176" fontId="5" fillId="9" borderId="26" xfId="0" applyNumberFormat="1" applyFont="1" applyFill="1" applyBorder="1" applyAlignment="1">
      <alignment horizontal="center" vertical="center" shrinkToFit="1"/>
    </xf>
    <xf numFmtId="177" fontId="6" fillId="0" borderId="61" xfId="0" applyNumberFormat="1" applyFont="1" applyBorder="1" applyAlignment="1">
      <alignment horizontal="right" vertical="top" wrapText="1"/>
    </xf>
    <xf numFmtId="177" fontId="6" fillId="0" borderId="4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5" fillId="0" borderId="40" xfId="0" applyFont="1" applyBorder="1"/>
    <xf numFmtId="0" fontId="5" fillId="0" borderId="32" xfId="0" applyFont="1" applyBorder="1"/>
    <xf numFmtId="0" fontId="13" fillId="0" borderId="0" xfId="0" quotePrefix="1" applyFont="1" applyAlignment="1">
      <alignment horizontal="right" vertical="top" wrapText="1"/>
    </xf>
    <xf numFmtId="0" fontId="5" fillId="9" borderId="25" xfId="0" applyFont="1" applyFill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3" fillId="0" borderId="11" xfId="0" quotePrefix="1" applyFont="1" applyBorder="1" applyAlignment="1">
      <alignment horizontal="right" vertical="top" wrapText="1"/>
    </xf>
    <xf numFmtId="201" fontId="11" fillId="0" borderId="44" xfId="0" applyNumberFormat="1" applyFont="1" applyBorder="1" applyAlignment="1">
      <alignment vertical="center"/>
    </xf>
    <xf numFmtId="201" fontId="8" fillId="0" borderId="1" xfId="0" applyNumberFormat="1" applyFont="1" applyBorder="1" applyAlignment="1">
      <alignment vertical="center"/>
    </xf>
    <xf numFmtId="203" fontId="21" fillId="21" borderId="79" xfId="0" applyNumberFormat="1" applyFont="1" applyFill="1" applyBorder="1" applyAlignment="1" applyProtection="1">
      <alignment horizontal="center" vertical="center"/>
      <protection locked="0"/>
    </xf>
    <xf numFmtId="203" fontId="21" fillId="21" borderId="73" xfId="0" applyNumberFormat="1" applyFont="1" applyFill="1" applyBorder="1" applyAlignment="1" applyProtection="1">
      <alignment horizontal="center" vertical="center"/>
      <protection locked="0"/>
    </xf>
    <xf numFmtId="0" fontId="64" fillId="9" borderId="16" xfId="0" applyFont="1" applyFill="1" applyBorder="1" applyAlignment="1">
      <alignment horizontal="left" vertical="center"/>
    </xf>
    <xf numFmtId="201" fontId="22" fillId="0" borderId="1" xfId="0" applyNumberFormat="1" applyFont="1" applyBorder="1" applyAlignment="1">
      <alignment vertical="center"/>
    </xf>
    <xf numFmtId="201" fontId="22" fillId="0" borderId="10" xfId="0" applyNumberFormat="1" applyFont="1" applyBorder="1" applyAlignment="1">
      <alignment vertical="center"/>
    </xf>
    <xf numFmtId="0" fontId="41" fillId="0" borderId="61" xfId="0" applyFont="1" applyBorder="1" applyAlignment="1" applyProtection="1">
      <alignment vertical="center"/>
      <protection locked="0"/>
    </xf>
    <xf numFmtId="0" fontId="41" fillId="0" borderId="11" xfId="0" applyFont="1" applyBorder="1" applyAlignment="1" applyProtection="1">
      <alignment vertical="center"/>
      <protection locked="0"/>
    </xf>
    <xf numFmtId="0" fontId="33" fillId="0" borderId="0" xfId="0" applyFont="1" applyAlignment="1" applyProtection="1">
      <alignment justifyLastLine="1"/>
      <protection locked="0"/>
    </xf>
    <xf numFmtId="0" fontId="2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4" fillId="0" borderId="2" xfId="0" applyFont="1" applyBorder="1" applyProtection="1">
      <protection locked="0"/>
    </xf>
    <xf numFmtId="0" fontId="24" fillId="0" borderId="4" xfId="0" applyFont="1" applyBorder="1" applyProtection="1">
      <protection locked="0"/>
    </xf>
    <xf numFmtId="0" fontId="60" fillId="0" borderId="0" xfId="0" applyFont="1" applyAlignment="1" applyProtection="1">
      <alignment vertical="center" wrapText="1"/>
      <protection locked="0"/>
    </xf>
    <xf numFmtId="0" fontId="24" fillId="0" borderId="0" xfId="4" applyFont="1" applyAlignment="1" applyProtection="1">
      <alignment horizontal="center" vertical="center"/>
      <protection locked="0"/>
    </xf>
    <xf numFmtId="0" fontId="60" fillId="0" borderId="0" xfId="4" applyFont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66" fillId="0" borderId="0" xfId="4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45" fillId="0" borderId="0" xfId="0" applyFont="1" applyProtection="1">
      <protection locked="0"/>
    </xf>
    <xf numFmtId="0" fontId="43" fillId="0" borderId="0" xfId="4" applyFont="1" applyAlignment="1" applyProtection="1">
      <alignment horizontal="center" vertical="center"/>
      <protection locked="0"/>
    </xf>
    <xf numFmtId="0" fontId="44" fillId="0" borderId="0" xfId="4" applyFont="1" applyAlignment="1" applyProtection="1">
      <alignment horizontal="center" vertical="center"/>
      <protection locked="0"/>
    </xf>
    <xf numFmtId="0" fontId="54" fillId="0" borderId="0" xfId="4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47" fillId="0" borderId="0" xfId="0" applyFont="1" applyProtection="1">
      <protection locked="0"/>
    </xf>
    <xf numFmtId="0" fontId="52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24" fillId="0" borderId="13" xfId="0" applyFont="1" applyBorder="1" applyProtection="1">
      <protection locked="0"/>
    </xf>
    <xf numFmtId="0" fontId="46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4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/>
      <protection locked="0"/>
    </xf>
    <xf numFmtId="0" fontId="38" fillId="0" borderId="0" xfId="0" applyFont="1" applyProtection="1">
      <protection locked="0"/>
    </xf>
    <xf numFmtId="0" fontId="59" fillId="0" borderId="0" xfId="4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alignment vertical="center" wrapText="1"/>
      <protection locked="0"/>
    </xf>
    <xf numFmtId="0" fontId="50" fillId="0" borderId="0" xfId="4" applyFont="1" applyAlignment="1" applyProtection="1">
      <alignment horizontal="center" vertical="center" wrapText="1"/>
      <protection locked="0"/>
    </xf>
    <xf numFmtId="0" fontId="24" fillId="0" borderId="41" xfId="4" applyFont="1" applyBorder="1" applyAlignment="1" applyProtection="1">
      <alignment horizontal="center" vertical="center"/>
      <protection locked="0"/>
    </xf>
    <xf numFmtId="0" fontId="50" fillId="0" borderId="41" xfId="4" applyFont="1" applyBorder="1" applyAlignment="1" applyProtection="1">
      <alignment horizontal="center" vertical="center"/>
      <protection locked="0"/>
    </xf>
    <xf numFmtId="0" fontId="50" fillId="0" borderId="41" xfId="4" applyFont="1" applyBorder="1" applyAlignment="1" applyProtection="1">
      <alignment horizontal="center" vertical="center" wrapText="1"/>
      <protection locked="0"/>
    </xf>
    <xf numFmtId="0" fontId="50" fillId="0" borderId="41" xfId="0" applyFont="1" applyBorder="1" applyAlignment="1" applyProtection="1">
      <alignment vertical="center" wrapText="1"/>
      <protection locked="0"/>
    </xf>
    <xf numFmtId="0" fontId="55" fillId="0" borderId="4" xfId="0" applyFont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right" vertical="top" textRotation="255"/>
      <protection locked="0"/>
    </xf>
    <xf numFmtId="0" fontId="6" fillId="0" borderId="4" xfId="0" applyFont="1" applyBorder="1" applyProtection="1"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24" fillId="0" borderId="40" xfId="0" applyFont="1" applyBorder="1" applyProtection="1">
      <protection locked="0"/>
    </xf>
    <xf numFmtId="0" fontId="21" fillId="0" borderId="13" xfId="0" applyFont="1" applyBorder="1" applyAlignment="1">
      <alignment horizontal="right" vertical="top"/>
    </xf>
    <xf numFmtId="0" fontId="21" fillId="0" borderId="2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6" fillId="3" borderId="42" xfId="0" applyFont="1" applyFill="1" applyBorder="1" applyAlignment="1">
      <alignment horizontal="left" vertical="center" shrinkToFit="1"/>
    </xf>
    <xf numFmtId="187" fontId="8" fillId="0" borderId="31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178" fontId="8" fillId="3" borderId="3" xfId="0" applyNumberFormat="1" applyFont="1" applyFill="1" applyBorder="1" applyAlignment="1" applyProtection="1">
      <alignment horizontal="center" vertical="center"/>
      <protection locked="0"/>
    </xf>
    <xf numFmtId="189" fontId="8" fillId="0" borderId="14" xfId="0" applyNumberFormat="1" applyFont="1" applyBorder="1" applyAlignment="1" applyProtection="1">
      <alignment vertical="center"/>
      <protection locked="0"/>
    </xf>
    <xf numFmtId="0" fontId="22" fillId="18" borderId="0" xfId="0" applyFont="1" applyFill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183" fontId="21" fillId="0" borderId="0" xfId="0" applyNumberFormat="1" applyFont="1" applyAlignment="1">
      <alignment horizontal="left" vertical="center"/>
    </xf>
    <xf numFmtId="0" fontId="21" fillId="0" borderId="9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7" fillId="18" borderId="42" xfId="4" applyFont="1" applyFill="1" applyBorder="1" applyAlignment="1" applyProtection="1">
      <alignment horizontal="center" vertical="center"/>
      <protection locked="0"/>
    </xf>
    <xf numFmtId="0" fontId="7" fillId="18" borderId="42" xfId="4" applyFont="1" applyFill="1" applyBorder="1" applyAlignment="1" applyProtection="1">
      <alignment horizontal="center"/>
      <protection locked="0"/>
    </xf>
    <xf numFmtId="0" fontId="8" fillId="16" borderId="68" xfId="0" applyFont="1" applyFill="1" applyBorder="1" applyAlignment="1" applyProtection="1">
      <alignment horizontal="center" vertical="center"/>
      <protection locked="0"/>
    </xf>
    <xf numFmtId="0" fontId="22" fillId="16" borderId="79" xfId="0" applyFont="1" applyFill="1" applyBorder="1" applyAlignment="1" applyProtection="1">
      <alignment vertical="center" shrinkToFit="1"/>
      <protection locked="0"/>
    </xf>
    <xf numFmtId="0" fontId="22" fillId="16" borderId="76" xfId="0" applyFont="1" applyFill="1" applyBorder="1" applyProtection="1">
      <protection locked="0"/>
    </xf>
    <xf numFmtId="0" fontId="22" fillId="16" borderId="46" xfId="0" applyFont="1" applyFill="1" applyBorder="1" applyProtection="1">
      <protection locked="0"/>
    </xf>
    <xf numFmtId="0" fontId="22" fillId="16" borderId="79" xfId="0" applyFont="1" applyFill="1" applyBorder="1" applyProtection="1">
      <protection locked="0"/>
    </xf>
    <xf numFmtId="0" fontId="8" fillId="16" borderId="69" xfId="0" applyFont="1" applyFill="1" applyBorder="1" applyAlignment="1" applyProtection="1">
      <alignment horizontal="center" vertical="center"/>
      <protection locked="0"/>
    </xf>
    <xf numFmtId="0" fontId="22" fillId="16" borderId="72" xfId="0" applyFont="1" applyFill="1" applyBorder="1" applyAlignment="1" applyProtection="1">
      <alignment vertical="center" shrinkToFit="1"/>
      <protection locked="0"/>
    </xf>
    <xf numFmtId="0" fontId="22" fillId="16" borderId="19" xfId="0" applyFont="1" applyFill="1" applyBorder="1" applyAlignment="1" applyProtection="1">
      <alignment vertical="center"/>
      <protection locked="0"/>
    </xf>
    <xf numFmtId="0" fontId="22" fillId="16" borderId="80" xfId="0" applyFont="1" applyFill="1" applyBorder="1" applyAlignment="1" applyProtection="1">
      <alignment vertical="center"/>
      <protection locked="0"/>
    </xf>
    <xf numFmtId="0" fontId="22" fillId="16" borderId="72" xfId="0" applyFont="1" applyFill="1" applyBorder="1" applyAlignment="1" applyProtection="1">
      <alignment vertical="center"/>
      <protection locked="0"/>
    </xf>
    <xf numFmtId="0" fontId="8" fillId="16" borderId="70" xfId="0" applyFont="1" applyFill="1" applyBorder="1" applyAlignment="1" applyProtection="1">
      <alignment horizontal="center" vertical="center"/>
      <protection locked="0"/>
    </xf>
    <xf numFmtId="0" fontId="22" fillId="16" borderId="86" xfId="0" applyFont="1" applyFill="1" applyBorder="1" applyAlignment="1" applyProtection="1">
      <alignment vertical="center" shrinkToFit="1"/>
      <protection locked="0"/>
    </xf>
    <xf numFmtId="0" fontId="22" fillId="16" borderId="20" xfId="0" applyFont="1" applyFill="1" applyBorder="1" applyAlignment="1" applyProtection="1">
      <alignment vertical="center"/>
      <protection locked="0"/>
    </xf>
    <xf numFmtId="0" fontId="22" fillId="16" borderId="8" xfId="0" applyFont="1" applyFill="1" applyBorder="1" applyAlignment="1" applyProtection="1">
      <alignment vertical="center"/>
      <protection locked="0"/>
    </xf>
    <xf numFmtId="0" fontId="22" fillId="16" borderId="73" xfId="0" applyFont="1" applyFill="1" applyBorder="1" applyAlignment="1" applyProtection="1">
      <alignment vertical="center"/>
      <protection locked="0"/>
    </xf>
    <xf numFmtId="0" fontId="22" fillId="16" borderId="73" xfId="0" applyFont="1" applyFill="1" applyBorder="1" applyAlignment="1" applyProtection="1">
      <alignment vertical="center" shrinkToFit="1"/>
      <protection locked="0"/>
    </xf>
    <xf numFmtId="0" fontId="8" fillId="16" borderId="64" xfId="0" applyFont="1" applyFill="1" applyBorder="1" applyAlignment="1" applyProtection="1">
      <alignment horizontal="center" vertical="center"/>
      <protection locked="0"/>
    </xf>
    <xf numFmtId="0" fontId="22" fillId="16" borderId="97" xfId="0" applyFont="1" applyFill="1" applyBorder="1" applyAlignment="1" applyProtection="1">
      <alignment vertical="center" shrinkToFit="1"/>
      <protection locked="0"/>
    </xf>
    <xf numFmtId="0" fontId="22" fillId="16" borderId="40" xfId="0" applyFont="1" applyFill="1" applyBorder="1" applyAlignment="1" applyProtection="1">
      <alignment vertical="center"/>
      <protection locked="0"/>
    </xf>
    <xf numFmtId="0" fontId="22" fillId="16" borderId="41" xfId="0" applyFont="1" applyFill="1" applyBorder="1" applyAlignment="1" applyProtection="1">
      <alignment vertical="center"/>
      <protection locked="0"/>
    </xf>
    <xf numFmtId="0" fontId="22" fillId="16" borderId="32" xfId="0" applyFont="1" applyFill="1" applyBorder="1" applyAlignment="1" applyProtection="1">
      <alignment vertical="center"/>
      <protection locked="0"/>
    </xf>
    <xf numFmtId="0" fontId="22" fillId="16" borderId="68" xfId="0" applyFont="1" applyFill="1" applyBorder="1" applyAlignment="1" applyProtection="1">
      <alignment horizontal="center" vertical="center"/>
      <protection locked="0"/>
    </xf>
    <xf numFmtId="0" fontId="22" fillId="16" borderId="76" xfId="0" applyFont="1" applyFill="1" applyBorder="1" applyAlignment="1" applyProtection="1">
      <alignment vertical="center"/>
      <protection locked="0"/>
    </xf>
    <xf numFmtId="0" fontId="22" fillId="16" borderId="46" xfId="0" applyFont="1" applyFill="1" applyBorder="1" applyAlignment="1" applyProtection="1">
      <alignment vertical="center"/>
      <protection locked="0"/>
    </xf>
    <xf numFmtId="0" fontId="22" fillId="16" borderId="79" xfId="0" applyFont="1" applyFill="1" applyBorder="1" applyAlignment="1" applyProtection="1">
      <alignment vertical="center"/>
      <protection locked="0"/>
    </xf>
    <xf numFmtId="0" fontId="22" fillId="16" borderId="70" xfId="0" applyFont="1" applyFill="1" applyBorder="1" applyAlignment="1" applyProtection="1">
      <alignment horizontal="center" vertical="center"/>
      <protection locked="0"/>
    </xf>
    <xf numFmtId="0" fontId="22" fillId="16" borderId="83" xfId="0" applyFont="1" applyFill="1" applyBorder="1" applyAlignment="1" applyProtection="1">
      <alignment horizontal="center" vertical="center"/>
      <protection locked="0"/>
    </xf>
    <xf numFmtId="0" fontId="22" fillId="16" borderId="81" xfId="0" applyFont="1" applyFill="1" applyBorder="1" applyAlignment="1" applyProtection="1">
      <alignment vertical="center" shrinkToFit="1"/>
      <protection locked="0"/>
    </xf>
    <xf numFmtId="0" fontId="22" fillId="16" borderId="66" xfId="0" applyFont="1" applyFill="1" applyBorder="1" applyAlignment="1" applyProtection="1">
      <alignment vertical="center"/>
      <protection locked="0"/>
    </xf>
    <xf numFmtId="0" fontId="22" fillId="16" borderId="45" xfId="0" applyFont="1" applyFill="1" applyBorder="1" applyAlignment="1" applyProtection="1">
      <alignment vertical="center"/>
      <protection locked="0"/>
    </xf>
    <xf numFmtId="0" fontId="22" fillId="16" borderId="81" xfId="0" applyFont="1" applyFill="1" applyBorder="1" applyAlignment="1" applyProtection="1">
      <alignment vertical="center"/>
      <protection locked="0"/>
    </xf>
    <xf numFmtId="0" fontId="22" fillId="16" borderId="69" xfId="0" applyFont="1" applyFill="1" applyBorder="1" applyAlignment="1" applyProtection="1">
      <alignment horizontal="center" vertical="center"/>
      <protection locked="0"/>
    </xf>
    <xf numFmtId="0" fontId="22" fillId="16" borderId="75" xfId="0" applyFont="1" applyFill="1" applyBorder="1" applyAlignment="1" applyProtection="1">
      <alignment horizontal="center" vertical="center"/>
      <protection locked="0"/>
    </xf>
    <xf numFmtId="0" fontId="22" fillId="16" borderId="96" xfId="0" applyFont="1" applyFill="1" applyBorder="1" applyAlignment="1" applyProtection="1">
      <alignment vertical="center"/>
      <protection locked="0"/>
    </xf>
    <xf numFmtId="0" fontId="22" fillId="16" borderId="35" xfId="0" applyFont="1" applyFill="1" applyBorder="1" applyAlignment="1" applyProtection="1">
      <alignment vertical="center"/>
      <protection locked="0"/>
    </xf>
    <xf numFmtId="0" fontId="22" fillId="16" borderId="86" xfId="0" applyFont="1" applyFill="1" applyBorder="1" applyAlignment="1" applyProtection="1">
      <alignment vertical="center"/>
      <protection locked="0"/>
    </xf>
    <xf numFmtId="0" fontId="22" fillId="16" borderId="42" xfId="0" applyFont="1" applyFill="1" applyBorder="1" applyAlignment="1" applyProtection="1">
      <alignment horizontal="center" vertical="center"/>
      <protection locked="0"/>
    </xf>
    <xf numFmtId="0" fontId="22" fillId="16" borderId="63" xfId="0" applyFont="1" applyFill="1" applyBorder="1" applyAlignment="1" applyProtection="1">
      <alignment vertical="center"/>
      <protection locked="0"/>
    </xf>
    <xf numFmtId="0" fontId="22" fillId="16" borderId="43" xfId="0" applyFont="1" applyFill="1" applyBorder="1" applyAlignment="1" applyProtection="1">
      <alignment vertical="center"/>
      <protection locked="0"/>
    </xf>
    <xf numFmtId="0" fontId="22" fillId="16" borderId="97" xfId="0" applyFont="1" applyFill="1" applyBorder="1" applyAlignment="1" applyProtection="1">
      <alignment vertical="center"/>
      <protection locked="0"/>
    </xf>
    <xf numFmtId="0" fontId="22" fillId="16" borderId="18" xfId="2" applyFont="1" applyFill="1" applyBorder="1" applyAlignment="1" applyProtection="1">
      <alignment horizontal="center" vertical="center"/>
      <protection locked="0"/>
    </xf>
    <xf numFmtId="0" fontId="22" fillId="16" borderId="2" xfId="0" applyFont="1" applyFill="1" applyBorder="1" applyAlignment="1" applyProtection="1">
      <alignment vertical="center" shrinkToFit="1"/>
      <protection locked="0"/>
    </xf>
    <xf numFmtId="0" fontId="22" fillId="16" borderId="4" xfId="0" applyFont="1" applyFill="1" applyBorder="1" applyAlignment="1" applyProtection="1">
      <alignment vertical="center"/>
      <protection locked="0"/>
    </xf>
    <xf numFmtId="0" fontId="22" fillId="16" borderId="0" xfId="0" applyFont="1" applyFill="1" applyAlignment="1" applyProtection="1">
      <alignment vertical="center"/>
      <protection locked="0"/>
    </xf>
    <xf numFmtId="0" fontId="22" fillId="16" borderId="2" xfId="0" applyFont="1" applyFill="1" applyBorder="1" applyAlignment="1" applyProtection="1">
      <alignment vertical="center"/>
      <protection locked="0"/>
    </xf>
    <xf numFmtId="0" fontId="22" fillId="16" borderId="68" xfId="2" applyFont="1" applyFill="1" applyBorder="1" applyAlignment="1" applyProtection="1">
      <alignment horizontal="center" vertical="center"/>
      <protection locked="0"/>
    </xf>
    <xf numFmtId="0" fontId="22" fillId="16" borderId="70" xfId="2" applyFont="1" applyFill="1" applyBorder="1" applyAlignment="1" applyProtection="1">
      <alignment horizontal="center" vertical="center"/>
      <protection locked="0"/>
    </xf>
    <xf numFmtId="0" fontId="22" fillId="16" borderId="69" xfId="2" applyFont="1" applyFill="1" applyBorder="1" applyAlignment="1" applyProtection="1">
      <alignment horizontal="center" vertical="center"/>
      <protection locked="0"/>
    </xf>
    <xf numFmtId="0" fontId="1" fillId="0" borderId="0" xfId="5">
      <alignment vertical="center"/>
    </xf>
    <xf numFmtId="0" fontId="1" fillId="0" borderId="101" xfId="5" applyBorder="1">
      <alignment vertical="center"/>
    </xf>
    <xf numFmtId="0" fontId="101" fillId="23" borderId="102" xfId="5" applyFont="1" applyFill="1" applyBorder="1">
      <alignment vertical="center"/>
    </xf>
    <xf numFmtId="0" fontId="102" fillId="0" borderId="103" xfId="5" applyFont="1" applyBorder="1">
      <alignment vertical="center"/>
    </xf>
    <xf numFmtId="0" fontId="104" fillId="0" borderId="0" xfId="5" applyFont="1">
      <alignment vertical="center"/>
    </xf>
    <xf numFmtId="0" fontId="105" fillId="0" borderId="154" xfId="5" applyFont="1" applyBorder="1">
      <alignment vertical="center"/>
    </xf>
    <xf numFmtId="0" fontId="102" fillId="0" borderId="156" xfId="5" applyFont="1" applyBorder="1">
      <alignment vertical="center"/>
    </xf>
    <xf numFmtId="0" fontId="105" fillId="0" borderId="0" xfId="5" applyFont="1" applyAlignment="1">
      <alignment horizontal="center" vertical="top" wrapText="1"/>
    </xf>
    <xf numFmtId="0" fontId="1" fillId="0" borderId="41" xfId="5" applyBorder="1">
      <alignment vertical="center"/>
    </xf>
    <xf numFmtId="0" fontId="1" fillId="0" borderId="63" xfId="5" applyBorder="1">
      <alignment vertical="center"/>
    </xf>
    <xf numFmtId="0" fontId="100" fillId="23" borderId="103" xfId="5" applyFont="1" applyFill="1" applyBorder="1" applyAlignment="1">
      <alignment horizontal="center" vertical="center"/>
    </xf>
    <xf numFmtId="0" fontId="1" fillId="0" borderId="42" xfId="5" applyBorder="1">
      <alignment vertical="center"/>
    </xf>
    <xf numFmtId="0" fontId="109" fillId="0" borderId="181" xfId="5" applyFont="1" applyBorder="1" applyAlignment="1">
      <alignment horizontal="center" vertical="center"/>
    </xf>
    <xf numFmtId="0" fontId="109" fillId="0" borderId="42" xfId="5" applyFont="1" applyBorder="1" applyAlignment="1">
      <alignment horizontal="center" vertical="center"/>
    </xf>
    <xf numFmtId="0" fontId="1" fillId="0" borderId="42" xfId="5" applyBorder="1" applyAlignment="1">
      <alignment horizontal="center" vertical="center"/>
    </xf>
    <xf numFmtId="0" fontId="1" fillId="0" borderId="42" xfId="5" applyBorder="1" applyAlignment="1">
      <alignment horizontal="center" vertical="center" shrinkToFit="1"/>
    </xf>
    <xf numFmtId="0" fontId="1" fillId="0" borderId="182" xfId="5" applyBorder="1" applyAlignment="1">
      <alignment horizontal="center" vertical="center"/>
    </xf>
    <xf numFmtId="0" fontId="109" fillId="0" borderId="42" xfId="5" applyFont="1" applyBorder="1" applyAlignment="1">
      <alignment horizontal="center" vertical="center" shrinkToFit="1"/>
    </xf>
    <xf numFmtId="0" fontId="109" fillId="0" borderId="183" xfId="5" applyFont="1" applyBorder="1" applyAlignment="1">
      <alignment horizontal="center" vertical="center"/>
    </xf>
    <xf numFmtId="0" fontId="1" fillId="0" borderId="183" xfId="5" applyBorder="1" applyAlignment="1">
      <alignment horizontal="center" vertical="center"/>
    </xf>
    <xf numFmtId="0" fontId="1" fillId="0" borderId="183" xfId="5" applyBorder="1" applyAlignment="1">
      <alignment horizontal="center" vertical="center" shrinkToFit="1"/>
    </xf>
    <xf numFmtId="0" fontId="1" fillId="0" borderId="184" xfId="5" applyBorder="1" applyAlignment="1">
      <alignment horizontal="center" vertical="center"/>
    </xf>
    <xf numFmtId="0" fontId="109" fillId="0" borderId="42" xfId="5" applyFont="1" applyBorder="1">
      <alignment vertical="center"/>
    </xf>
    <xf numFmtId="0" fontId="109" fillId="0" borderId="42" xfId="5" applyFont="1" applyBorder="1" applyAlignment="1">
      <alignment vertical="center" wrapText="1"/>
    </xf>
    <xf numFmtId="0" fontId="110" fillId="0" borderId="182" xfId="5" applyFont="1" applyBorder="1" applyAlignment="1">
      <alignment vertical="center" wrapText="1"/>
    </xf>
    <xf numFmtId="0" fontId="110" fillId="0" borderId="181" xfId="5" applyFont="1" applyBorder="1" applyAlignment="1">
      <alignment horizontal="center" vertical="center"/>
    </xf>
    <xf numFmtId="0" fontId="109" fillId="0" borderId="64" xfId="5" applyFont="1" applyBorder="1" applyAlignment="1">
      <alignment horizontal="center" vertical="center"/>
    </xf>
    <xf numFmtId="0" fontId="109" fillId="0" borderId="64" xfId="5" applyFont="1" applyBorder="1" applyAlignment="1">
      <alignment vertical="center" wrapText="1"/>
    </xf>
    <xf numFmtId="0" fontId="110" fillId="0" borderId="163" xfId="5" applyFont="1" applyBorder="1" applyAlignment="1">
      <alignment vertical="center" wrapText="1"/>
    </xf>
    <xf numFmtId="193" fontId="34" fillId="0" borderId="41" xfId="0" applyNumberFormat="1" applyFont="1" applyBorder="1"/>
    <xf numFmtId="0" fontId="34" fillId="0" borderId="41" xfId="0" applyFont="1" applyBorder="1"/>
    <xf numFmtId="0" fontId="31" fillId="0" borderId="0" xfId="0" applyFont="1" applyAlignment="1">
      <alignment horizontal="distributed" justifyLastLine="1"/>
    </xf>
    <xf numFmtId="193" fontId="19" fillId="0" borderId="0" xfId="0" applyNumberFormat="1" applyFont="1"/>
    <xf numFmtId="0" fontId="7" fillId="18" borderId="150" xfId="4" applyFont="1" applyFill="1" applyBorder="1" applyAlignment="1" applyProtection="1">
      <alignment vertical="center" shrinkToFit="1"/>
      <protection locked="0"/>
    </xf>
    <xf numFmtId="0" fontId="7" fillId="18" borderId="157" xfId="4" applyFont="1" applyFill="1" applyBorder="1" applyAlignment="1" applyProtection="1">
      <alignment vertical="center" shrinkToFit="1"/>
      <protection locked="0"/>
    </xf>
    <xf numFmtId="0" fontId="21" fillId="9" borderId="19" xfId="0" applyFont="1" applyFill="1" applyBorder="1" applyAlignment="1">
      <alignment vertical="center" shrinkToFit="1"/>
    </xf>
    <xf numFmtId="0" fontId="21" fillId="9" borderId="80" xfId="0" applyFont="1" applyFill="1" applyBorder="1" applyAlignment="1">
      <alignment vertical="center" shrinkToFit="1"/>
    </xf>
    <xf numFmtId="0" fontId="21" fillId="9" borderId="15" xfId="0" applyFont="1" applyFill="1" applyBorder="1" applyAlignment="1">
      <alignment vertical="center" shrinkToFit="1"/>
    </xf>
    <xf numFmtId="0" fontId="21" fillId="9" borderId="20" xfId="0" applyFont="1" applyFill="1" applyBorder="1" applyAlignment="1">
      <alignment vertical="center" shrinkToFit="1"/>
    </xf>
    <xf numFmtId="0" fontId="21" fillId="9" borderId="7" xfId="0" applyFont="1" applyFill="1" applyBorder="1" applyAlignment="1">
      <alignment vertical="center" shrinkToFit="1"/>
    </xf>
    <xf numFmtId="0" fontId="22" fillId="18" borderId="61" xfId="4" applyFont="1" applyFill="1" applyBorder="1" applyAlignment="1" applyProtection="1">
      <alignment horizontal="center" vertical="center"/>
      <protection locked="0"/>
    </xf>
    <xf numFmtId="0" fontId="22" fillId="18" borderId="13" xfId="4" applyFont="1" applyFill="1" applyBorder="1" applyAlignment="1" applyProtection="1">
      <alignment horizontal="center" vertical="center"/>
      <protection locked="0"/>
    </xf>
    <xf numFmtId="0" fontId="22" fillId="18" borderId="40" xfId="4" applyFont="1" applyFill="1" applyBorder="1" applyAlignment="1" applyProtection="1">
      <alignment horizontal="center" vertical="center"/>
      <protection locked="0"/>
    </xf>
    <xf numFmtId="0" fontId="22" fillId="18" borderId="32" xfId="4" applyFont="1" applyFill="1" applyBorder="1" applyAlignment="1" applyProtection="1">
      <alignment horizontal="center" vertical="center"/>
      <protection locked="0"/>
    </xf>
    <xf numFmtId="0" fontId="22" fillId="16" borderId="61" xfId="4" applyFont="1" applyFill="1" applyBorder="1" applyAlignment="1">
      <alignment horizontal="center" vertical="center"/>
    </xf>
    <xf numFmtId="0" fontId="22" fillId="16" borderId="13" xfId="4" applyFont="1" applyFill="1" applyBorder="1" applyAlignment="1">
      <alignment horizontal="center" vertical="center"/>
    </xf>
    <xf numFmtId="0" fontId="22" fillId="16" borderId="40" xfId="4" applyFont="1" applyFill="1" applyBorder="1" applyAlignment="1">
      <alignment horizontal="center" vertical="center"/>
    </xf>
    <xf numFmtId="0" fontId="22" fillId="16" borderId="32" xfId="4" applyFont="1" applyFill="1" applyBorder="1" applyAlignment="1">
      <alignment horizontal="center" vertical="center"/>
    </xf>
    <xf numFmtId="0" fontId="22" fillId="16" borderId="61" xfId="4" applyFont="1" applyFill="1" applyBorder="1" applyAlignment="1" applyProtection="1">
      <alignment horizontal="center" vertical="center"/>
      <protection locked="0"/>
    </xf>
    <xf numFmtId="0" fontId="22" fillId="16" borderId="13" xfId="4" applyFont="1" applyFill="1" applyBorder="1" applyAlignment="1" applyProtection="1">
      <alignment horizontal="center" vertical="center"/>
      <protection locked="0"/>
    </xf>
    <xf numFmtId="0" fontId="22" fillId="16" borderId="40" xfId="4" applyFont="1" applyFill="1" applyBorder="1" applyAlignment="1" applyProtection="1">
      <alignment horizontal="center" vertical="center"/>
      <protection locked="0"/>
    </xf>
    <xf numFmtId="0" fontId="22" fillId="16" borderId="32" xfId="4" applyFont="1" applyFill="1" applyBorder="1" applyAlignment="1" applyProtection="1">
      <alignment horizontal="center" vertical="center"/>
      <protection locked="0"/>
    </xf>
    <xf numFmtId="0" fontId="22" fillId="18" borderId="63" xfId="4" applyFont="1" applyFill="1" applyBorder="1" applyAlignment="1" applyProtection="1">
      <alignment horizontal="center"/>
      <protection locked="0"/>
    </xf>
    <xf numFmtId="0" fontId="22" fillId="18" borderId="97" xfId="4" applyFont="1" applyFill="1" applyBorder="1" applyAlignment="1" applyProtection="1">
      <alignment horizontal="center"/>
      <protection locked="0"/>
    </xf>
    <xf numFmtId="0" fontId="22" fillId="16" borderId="63" xfId="4" applyFont="1" applyFill="1" applyBorder="1" applyAlignment="1" applyProtection="1">
      <alignment horizontal="center"/>
      <protection locked="0"/>
    </xf>
    <xf numFmtId="0" fontId="22" fillId="16" borderId="97" xfId="4" applyFont="1" applyFill="1" applyBorder="1" applyAlignment="1" applyProtection="1">
      <alignment horizontal="center"/>
      <protection locked="0"/>
    </xf>
    <xf numFmtId="0" fontId="22" fillId="16" borderId="4" xfId="4" applyFont="1" applyFill="1" applyBorder="1" applyAlignment="1">
      <alignment horizontal="center" vertical="center"/>
    </xf>
    <xf numFmtId="0" fontId="22" fillId="16" borderId="2" xfId="4" applyFont="1" applyFill="1" applyBorder="1" applyAlignment="1">
      <alignment horizontal="center" vertical="center"/>
    </xf>
    <xf numFmtId="0" fontId="7" fillId="16" borderId="61" xfId="4" applyFont="1" applyFill="1" applyBorder="1" applyAlignment="1">
      <alignment horizontal="center" vertical="center" wrapText="1"/>
    </xf>
    <xf numFmtId="0" fontId="7" fillId="16" borderId="13" xfId="4" applyFont="1" applyFill="1" applyBorder="1" applyAlignment="1">
      <alignment horizontal="center" vertical="center" wrapText="1"/>
    </xf>
    <xf numFmtId="0" fontId="7" fillId="16" borderId="4" xfId="4" applyFont="1" applyFill="1" applyBorder="1" applyAlignment="1">
      <alignment horizontal="center" vertical="center" wrapText="1"/>
    </xf>
    <xf numFmtId="0" fontId="7" fillId="16" borderId="2" xfId="4" applyFont="1" applyFill="1" applyBorder="1" applyAlignment="1">
      <alignment horizontal="center" vertical="center" wrapText="1"/>
    </xf>
    <xf numFmtId="0" fontId="22" fillId="16" borderId="19" xfId="0" applyFont="1" applyFill="1" applyBorder="1" applyAlignment="1" applyProtection="1">
      <alignment vertical="center" shrinkToFit="1"/>
      <protection locked="0"/>
    </xf>
    <xf numFmtId="0" fontId="22" fillId="16" borderId="80" xfId="0" applyFont="1" applyFill="1" applyBorder="1" applyAlignment="1" applyProtection="1">
      <alignment vertical="center" shrinkToFit="1"/>
      <protection locked="0"/>
    </xf>
    <xf numFmtId="0" fontId="22" fillId="16" borderId="96" xfId="0" applyFont="1" applyFill="1" applyBorder="1" applyAlignment="1" applyProtection="1">
      <alignment vertical="center" shrinkToFit="1"/>
      <protection locked="0"/>
    </xf>
    <xf numFmtId="0" fontId="22" fillId="16" borderId="35" xfId="0" applyFont="1" applyFill="1" applyBorder="1" applyAlignment="1" applyProtection="1">
      <alignment vertical="center" shrinkToFit="1"/>
      <protection locked="0"/>
    </xf>
    <xf numFmtId="0" fontId="22" fillId="18" borderId="14" xfId="0" applyFont="1" applyFill="1" applyBorder="1" applyAlignment="1" applyProtection="1">
      <alignment horizontal="center" vertical="center"/>
      <protection locked="0"/>
    </xf>
    <xf numFmtId="0" fontId="22" fillId="18" borderId="72" xfId="0" applyFont="1" applyFill="1" applyBorder="1" applyAlignment="1" applyProtection="1">
      <alignment horizontal="center" vertical="center"/>
      <protection locked="0"/>
    </xf>
    <xf numFmtId="0" fontId="22" fillId="2" borderId="158" xfId="4" applyFont="1" applyFill="1" applyBorder="1" applyAlignment="1">
      <alignment horizontal="center" vertical="center"/>
    </xf>
    <xf numFmtId="0" fontId="22" fillId="2" borderId="150" xfId="4" applyFont="1" applyFill="1" applyBorder="1" applyAlignment="1">
      <alignment horizontal="center" vertical="center"/>
    </xf>
    <xf numFmtId="0" fontId="22" fillId="2" borderId="157" xfId="4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textRotation="255" wrapText="1"/>
    </xf>
    <xf numFmtId="0" fontId="7" fillId="0" borderId="18" xfId="0" applyFont="1" applyBorder="1" applyAlignment="1">
      <alignment horizontal="center" vertical="center" textRotation="255" wrapText="1"/>
    </xf>
    <xf numFmtId="0" fontId="7" fillId="0" borderId="64" xfId="0" applyFont="1" applyBorder="1" applyAlignment="1">
      <alignment horizontal="center" vertical="center" textRotation="255" wrapText="1"/>
    </xf>
    <xf numFmtId="0" fontId="22" fillId="18" borderId="4" xfId="4" applyFont="1" applyFill="1" applyBorder="1" applyAlignment="1" applyProtection="1">
      <alignment horizontal="center" vertical="center"/>
      <protection locked="0"/>
    </xf>
    <xf numFmtId="0" fontId="22" fillId="18" borderId="2" xfId="4" applyFont="1" applyFill="1" applyBorder="1" applyAlignment="1" applyProtection="1">
      <alignment horizontal="center" vertical="center"/>
      <protection locked="0"/>
    </xf>
    <xf numFmtId="0" fontId="7" fillId="2" borderId="101" xfId="4" applyFont="1" applyFill="1" applyBorder="1" applyAlignment="1">
      <alignment horizontal="center" vertical="center"/>
    </xf>
    <xf numFmtId="0" fontId="7" fillId="2" borderId="102" xfId="4" applyFont="1" applyFill="1" applyBorder="1" applyAlignment="1">
      <alignment horizontal="center" vertical="center"/>
    </xf>
    <xf numFmtId="0" fontId="7" fillId="2" borderId="103" xfId="4" applyFont="1" applyFill="1" applyBorder="1" applyAlignment="1">
      <alignment horizontal="center" vertical="center"/>
    </xf>
    <xf numFmtId="0" fontId="7" fillId="18" borderId="151" xfId="4" applyFont="1" applyFill="1" applyBorder="1" applyAlignment="1" applyProtection="1">
      <alignment horizontal="center" vertical="center"/>
      <protection locked="0"/>
    </xf>
    <xf numFmtId="0" fontId="7" fillId="18" borderId="152" xfId="4" applyFont="1" applyFill="1" applyBorder="1" applyAlignment="1" applyProtection="1">
      <alignment horizontal="center" vertical="center"/>
      <protection locked="0"/>
    </xf>
    <xf numFmtId="0" fontId="7" fillId="18" borderId="153" xfId="4" applyFont="1" applyFill="1" applyBorder="1" applyAlignment="1" applyProtection="1">
      <alignment horizontal="center" vertical="center"/>
      <protection locked="0"/>
    </xf>
    <xf numFmtId="0" fontId="7" fillId="18" borderId="17" xfId="4" applyFont="1" applyFill="1" applyBorder="1" applyAlignment="1" applyProtection="1">
      <alignment horizontal="center" vertical="center"/>
      <protection locked="0"/>
    </xf>
    <xf numFmtId="0" fontId="7" fillId="18" borderId="64" xfId="4" applyFont="1" applyFill="1" applyBorder="1" applyAlignment="1" applyProtection="1">
      <alignment horizontal="center" vertical="center"/>
      <protection locked="0"/>
    </xf>
    <xf numFmtId="0" fontId="7" fillId="18" borderId="68" xfId="4" applyFont="1" applyFill="1" applyBorder="1" applyAlignment="1" applyProtection="1">
      <alignment horizontal="center" vertical="center"/>
      <protection locked="0"/>
    </xf>
    <xf numFmtId="0" fontId="7" fillId="18" borderId="69" xfId="4" applyFont="1" applyFill="1" applyBorder="1" applyAlignment="1" applyProtection="1">
      <alignment horizontal="center" vertical="center"/>
      <protection locked="0"/>
    </xf>
    <xf numFmtId="0" fontId="7" fillId="18" borderId="70" xfId="4" applyFont="1" applyFill="1" applyBorder="1" applyAlignment="1" applyProtection="1">
      <alignment horizontal="center" vertical="center"/>
      <protection locked="0"/>
    </xf>
    <xf numFmtId="0" fontId="7" fillId="18" borderId="75" xfId="4" applyFont="1" applyFill="1" applyBorder="1" applyAlignment="1" applyProtection="1">
      <alignment horizontal="center" vertical="center"/>
      <protection locked="0"/>
    </xf>
    <xf numFmtId="0" fontId="22" fillId="18" borderId="63" xfId="4" applyFont="1" applyFill="1" applyBorder="1" applyAlignment="1" applyProtection="1">
      <alignment horizontal="center" vertical="center"/>
      <protection locked="0"/>
    </xf>
    <xf numFmtId="0" fontId="22" fillId="18" borderId="97" xfId="4" applyFont="1" applyFill="1" applyBorder="1" applyAlignment="1" applyProtection="1">
      <alignment horizontal="center" vertical="center"/>
      <protection locked="0"/>
    </xf>
    <xf numFmtId="0" fontId="7" fillId="18" borderId="158" xfId="4" applyFont="1" applyFill="1" applyBorder="1" applyAlignment="1" applyProtection="1">
      <alignment vertical="center" shrinkToFit="1"/>
      <protection locked="0"/>
    </xf>
    <xf numFmtId="0" fontId="22" fillId="16" borderId="4" xfId="0" applyFont="1" applyFill="1" applyBorder="1" applyAlignment="1" applyProtection="1">
      <alignment vertical="center" shrinkToFit="1"/>
      <protection locked="0"/>
    </xf>
    <xf numFmtId="0" fontId="22" fillId="16" borderId="0" xfId="0" applyFont="1" applyFill="1" applyAlignment="1" applyProtection="1">
      <alignment vertical="center" shrinkToFit="1"/>
      <protection locked="0"/>
    </xf>
    <xf numFmtId="0" fontId="22" fillId="16" borderId="76" xfId="0" applyFont="1" applyFill="1" applyBorder="1" applyAlignment="1" applyProtection="1">
      <alignment vertical="center" shrinkToFit="1"/>
      <protection locked="0"/>
    </xf>
    <xf numFmtId="0" fontId="22" fillId="16" borderId="46" xfId="0" applyFont="1" applyFill="1" applyBorder="1" applyAlignment="1" applyProtection="1">
      <alignment vertical="center" shrinkToFit="1"/>
      <protection locked="0"/>
    </xf>
    <xf numFmtId="0" fontId="22" fillId="16" borderId="20" xfId="0" applyFont="1" applyFill="1" applyBorder="1" applyAlignment="1" applyProtection="1">
      <alignment vertical="center" shrinkToFit="1"/>
      <protection locked="0"/>
    </xf>
    <xf numFmtId="0" fontId="22" fillId="16" borderId="8" xfId="0" applyFont="1" applyFill="1" applyBorder="1" applyAlignment="1" applyProtection="1">
      <alignment vertical="center" shrinkToFit="1"/>
      <protection locked="0"/>
    </xf>
    <xf numFmtId="0" fontId="22" fillId="16" borderId="63" xfId="0" applyFont="1" applyFill="1" applyBorder="1" applyAlignment="1" applyProtection="1">
      <alignment vertical="center" shrinkToFit="1"/>
      <protection locked="0"/>
    </xf>
    <xf numFmtId="0" fontId="22" fillId="16" borderId="43" xfId="0" applyFont="1" applyFill="1" applyBorder="1" applyAlignment="1" applyProtection="1">
      <alignment vertical="center" shrinkToFit="1"/>
      <protection locked="0"/>
    </xf>
    <xf numFmtId="0" fontId="22" fillId="16" borderId="76" xfId="0" applyFont="1" applyFill="1" applyBorder="1" applyAlignment="1" applyProtection="1">
      <alignment horizontal="left" vertical="center" shrinkToFit="1"/>
      <protection locked="0"/>
    </xf>
    <xf numFmtId="0" fontId="22" fillId="16" borderId="46" xfId="0" applyFont="1" applyFill="1" applyBorder="1" applyAlignment="1" applyProtection="1">
      <alignment horizontal="left" vertical="center" shrinkToFit="1"/>
      <protection locked="0"/>
    </xf>
    <xf numFmtId="49" fontId="9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43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62" xfId="0" applyNumberFormat="1" applyFont="1" applyFill="1" applyBorder="1" applyAlignment="1" applyProtection="1">
      <alignment horizontal="center" vertical="center" shrinkToFit="1"/>
      <protection locked="0"/>
    </xf>
    <xf numFmtId="0" fontId="5" fillId="9" borderId="12" xfId="0" applyFont="1" applyFill="1" applyBorder="1" applyAlignment="1">
      <alignment horizontal="center" vertical="center"/>
    </xf>
    <xf numFmtId="0" fontId="5" fillId="9" borderId="62" xfId="0" applyFont="1" applyFill="1" applyBorder="1" applyAlignment="1">
      <alignment horizontal="center" vertical="center"/>
    </xf>
    <xf numFmtId="14" fontId="9" fillId="12" borderId="12" xfId="0" applyNumberFormat="1" applyFont="1" applyFill="1" applyBorder="1" applyAlignment="1" applyProtection="1">
      <alignment horizontal="center" vertical="center"/>
      <protection locked="0"/>
    </xf>
    <xf numFmtId="14" fontId="9" fillId="12" borderId="43" xfId="0" applyNumberFormat="1" applyFont="1" applyFill="1" applyBorder="1" applyAlignment="1" applyProtection="1">
      <alignment horizontal="center" vertical="center"/>
      <protection locked="0"/>
    </xf>
    <xf numFmtId="14" fontId="9" fillId="12" borderId="97" xfId="0" applyNumberFormat="1" applyFont="1" applyFill="1" applyBorder="1" applyAlignment="1" applyProtection="1">
      <alignment horizontal="center" vertical="center"/>
      <protection locked="0"/>
    </xf>
    <xf numFmtId="0" fontId="21" fillId="9" borderId="68" xfId="0" applyFont="1" applyFill="1" applyBorder="1" applyAlignment="1">
      <alignment horizontal="center" vertical="center" shrinkToFit="1"/>
    </xf>
    <xf numFmtId="0" fontId="21" fillId="3" borderId="75" xfId="0" applyFont="1" applyFill="1" applyBorder="1" applyAlignment="1" applyProtection="1">
      <alignment horizontal="center" vertical="center" wrapText="1"/>
      <protection locked="0"/>
    </xf>
    <xf numFmtId="0" fontId="21" fillId="3" borderId="18" xfId="0" applyFont="1" applyFill="1" applyBorder="1" applyAlignment="1" applyProtection="1">
      <alignment horizontal="center" vertical="center" wrapText="1"/>
      <protection locked="0"/>
    </xf>
    <xf numFmtId="0" fontId="21" fillId="3" borderId="64" xfId="0" applyFont="1" applyFill="1" applyBorder="1" applyAlignment="1" applyProtection="1">
      <alignment horizontal="center" vertical="center" wrapText="1"/>
      <protection locked="0"/>
    </xf>
    <xf numFmtId="0" fontId="21" fillId="7" borderId="63" xfId="0" applyFont="1" applyFill="1" applyBorder="1" applyAlignment="1">
      <alignment horizontal="center" vertical="center"/>
    </xf>
    <xf numFmtId="0" fontId="21" fillId="7" borderId="43" xfId="0" applyFont="1" applyFill="1" applyBorder="1" applyAlignment="1">
      <alignment horizontal="center" vertical="center"/>
    </xf>
    <xf numFmtId="0" fontId="21" fillId="7" borderId="97" xfId="0" applyFont="1" applyFill="1" applyBorder="1" applyAlignment="1">
      <alignment horizontal="center" vertical="center"/>
    </xf>
    <xf numFmtId="207" fontId="21" fillId="8" borderId="63" xfId="0" applyNumberFormat="1" applyFont="1" applyFill="1" applyBorder="1" applyAlignment="1" applyProtection="1">
      <alignment horizontal="center" vertical="center"/>
      <protection locked="0"/>
    </xf>
    <xf numFmtId="207" fontId="21" fillId="8" borderId="43" xfId="0" applyNumberFormat="1" applyFont="1" applyFill="1" applyBorder="1" applyAlignment="1" applyProtection="1">
      <alignment horizontal="center" vertical="center"/>
      <protection locked="0"/>
    </xf>
    <xf numFmtId="207" fontId="21" fillId="8" borderId="97" xfId="0" applyNumberFormat="1" applyFont="1" applyFill="1" applyBorder="1" applyAlignment="1" applyProtection="1">
      <alignment horizontal="center" vertical="center"/>
      <protection locked="0"/>
    </xf>
    <xf numFmtId="0" fontId="90" fillId="11" borderId="18" xfId="0" applyFont="1" applyFill="1" applyBorder="1" applyAlignment="1">
      <alignment horizontal="center" vertical="center"/>
    </xf>
    <xf numFmtId="0" fontId="90" fillId="11" borderId="64" xfId="0" applyFont="1" applyFill="1" applyBorder="1" applyAlignment="1">
      <alignment horizontal="center" vertical="center"/>
    </xf>
    <xf numFmtId="0" fontId="21" fillId="9" borderId="42" xfId="0" applyFont="1" applyFill="1" applyBorder="1" applyAlignment="1">
      <alignment vertical="center"/>
    </xf>
    <xf numFmtId="0" fontId="21" fillId="9" borderId="63" xfId="2" applyFont="1" applyFill="1" applyBorder="1">
      <alignment vertical="center"/>
    </xf>
    <xf numFmtId="0" fontId="21" fillId="9" borderId="43" xfId="2" applyFont="1" applyFill="1" applyBorder="1">
      <alignment vertical="center"/>
    </xf>
    <xf numFmtId="0" fontId="22" fillId="14" borderId="0" xfId="2" applyFont="1" applyFill="1">
      <alignment vertical="center"/>
    </xf>
    <xf numFmtId="0" fontId="22" fillId="2" borderId="0" xfId="2" applyFont="1" applyFill="1">
      <alignment vertical="center"/>
    </xf>
    <xf numFmtId="49" fontId="9" fillId="3" borderId="12" xfId="0" applyNumberFormat="1" applyFont="1" applyFill="1" applyBorder="1" applyAlignment="1" applyProtection="1">
      <alignment vertical="center"/>
      <protection locked="0"/>
    </xf>
    <xf numFmtId="49" fontId="9" fillId="3" borderId="43" xfId="0" applyNumberFormat="1" applyFont="1" applyFill="1" applyBorder="1" applyAlignment="1" applyProtection="1">
      <alignment vertical="center"/>
      <protection locked="0"/>
    </xf>
    <xf numFmtId="49" fontId="9" fillId="3" borderId="97" xfId="0" applyNumberFormat="1" applyFont="1" applyFill="1" applyBorder="1" applyAlignment="1" applyProtection="1">
      <alignment vertical="center"/>
      <protection locked="0"/>
    </xf>
    <xf numFmtId="186" fontId="8" fillId="3" borderId="20" xfId="0" applyNumberFormat="1" applyFont="1" applyFill="1" applyBorder="1" applyAlignment="1" applyProtection="1">
      <alignment horizontal="left" vertical="center"/>
      <protection locked="0"/>
    </xf>
    <xf numFmtId="186" fontId="8" fillId="3" borderId="73" xfId="0" applyNumberFormat="1" applyFont="1" applyFill="1" applyBorder="1" applyAlignment="1" applyProtection="1">
      <alignment horizontal="left" vertical="center"/>
      <protection locked="0"/>
    </xf>
    <xf numFmtId="0" fontId="21" fillId="9" borderId="66" xfId="0" applyFont="1" applyFill="1" applyBorder="1" applyAlignment="1">
      <alignment vertical="center"/>
    </xf>
    <xf numFmtId="0" fontId="21" fillId="9" borderId="19" xfId="0" applyFont="1" applyFill="1" applyBorder="1" applyAlignment="1">
      <alignment vertical="center"/>
    </xf>
    <xf numFmtId="0" fontId="21" fillId="9" borderId="20" xfId="0" applyFont="1" applyFill="1" applyBorder="1" applyAlignment="1">
      <alignment vertical="center"/>
    </xf>
    <xf numFmtId="0" fontId="21" fillId="9" borderId="61" xfId="2" applyFont="1" applyFill="1" applyBorder="1" applyAlignment="1">
      <alignment horizontal="left" vertical="center"/>
    </xf>
    <xf numFmtId="0" fontId="21" fillId="9" borderId="11" xfId="2" applyFont="1" applyFill="1" applyBorder="1" applyAlignment="1">
      <alignment horizontal="left" vertical="center"/>
    </xf>
    <xf numFmtId="0" fontId="21" fillId="9" borderId="4" xfId="2" applyFont="1" applyFill="1" applyBorder="1" applyAlignment="1">
      <alignment horizontal="left" vertical="center"/>
    </xf>
    <xf numFmtId="0" fontId="21" fillId="9" borderId="0" xfId="2" applyFont="1" applyFill="1" applyAlignment="1">
      <alignment horizontal="left" vertical="center"/>
    </xf>
    <xf numFmtId="0" fontId="21" fillId="9" borderId="40" xfId="2" applyFont="1" applyFill="1" applyBorder="1" applyAlignment="1">
      <alignment horizontal="left" vertical="center"/>
    </xf>
    <xf numFmtId="0" fontId="21" fillId="9" borderId="41" xfId="2" applyFont="1" applyFill="1" applyBorder="1" applyAlignment="1">
      <alignment horizontal="left" vertical="center"/>
    </xf>
    <xf numFmtId="38" fontId="8" fillId="3" borderId="14" xfId="1" applyFont="1" applyFill="1" applyBorder="1" applyAlignment="1" applyProtection="1">
      <alignment vertical="center"/>
      <protection locked="0"/>
    </xf>
    <xf numFmtId="38" fontId="8" fillId="3" borderId="80" xfId="1" applyFont="1" applyFill="1" applyBorder="1" applyAlignment="1" applyProtection="1">
      <alignment vertical="center"/>
      <protection locked="0"/>
    </xf>
    <xf numFmtId="0" fontId="21" fillId="9" borderId="40" xfId="0" applyFont="1" applyFill="1" applyBorder="1" applyAlignment="1">
      <alignment vertical="center"/>
    </xf>
    <xf numFmtId="0" fontId="21" fillId="9" borderId="41" xfId="0" applyFont="1" applyFill="1" applyBorder="1" applyAlignment="1">
      <alignment vertical="center"/>
    </xf>
    <xf numFmtId="0" fontId="21" fillId="9" borderId="82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0" fontId="21" fillId="9" borderId="91" xfId="0" applyFont="1" applyFill="1" applyBorder="1" applyAlignment="1">
      <alignment horizontal="center" vertical="center" wrapText="1"/>
    </xf>
    <xf numFmtId="179" fontId="8" fillId="18" borderId="6" xfId="0" applyNumberFormat="1" applyFont="1" applyFill="1" applyBorder="1" applyAlignment="1" applyProtection="1">
      <alignment horizontal="center" vertical="center"/>
      <protection locked="0"/>
    </xf>
    <xf numFmtId="179" fontId="8" fillId="18" borderId="8" xfId="0" applyNumberFormat="1" applyFont="1" applyFill="1" applyBorder="1" applyAlignment="1" applyProtection="1">
      <alignment horizontal="center" vertical="center"/>
      <protection locked="0"/>
    </xf>
    <xf numFmtId="49" fontId="22" fillId="18" borderId="78" xfId="0" applyNumberFormat="1" applyFont="1" applyFill="1" applyBorder="1" applyAlignment="1" applyProtection="1">
      <alignment horizontal="center" vertical="center"/>
      <protection locked="0"/>
    </xf>
    <xf numFmtId="49" fontId="22" fillId="18" borderId="46" xfId="0" applyNumberFormat="1" applyFont="1" applyFill="1" applyBorder="1" applyAlignment="1" applyProtection="1">
      <alignment horizontal="center" vertical="center"/>
      <protection locked="0"/>
    </xf>
    <xf numFmtId="49" fontId="22" fillId="18" borderId="79" xfId="0" applyNumberFormat="1" applyFont="1" applyFill="1" applyBorder="1" applyAlignment="1" applyProtection="1">
      <alignment horizontal="center" vertical="center"/>
      <protection locked="0"/>
    </xf>
    <xf numFmtId="49" fontId="22" fillId="18" borderId="14" xfId="0" applyNumberFormat="1" applyFont="1" applyFill="1" applyBorder="1" applyAlignment="1" applyProtection="1">
      <alignment horizontal="center" vertical="center"/>
      <protection locked="0"/>
    </xf>
    <xf numFmtId="49" fontId="22" fillId="18" borderId="80" xfId="0" applyNumberFormat="1" applyFont="1" applyFill="1" applyBorder="1" applyAlignment="1" applyProtection="1">
      <alignment horizontal="center" vertical="center"/>
      <protection locked="0"/>
    </xf>
    <xf numFmtId="49" fontId="22" fillId="18" borderId="72" xfId="0" applyNumberFormat="1" applyFont="1" applyFill="1" applyBorder="1" applyAlignment="1" applyProtection="1">
      <alignment horizontal="center" vertical="center"/>
      <protection locked="0"/>
    </xf>
    <xf numFmtId="49" fontId="22" fillId="18" borderId="6" xfId="0" applyNumberFormat="1" applyFont="1" applyFill="1" applyBorder="1" applyAlignment="1" applyProtection="1">
      <alignment horizontal="center" vertical="center"/>
      <protection locked="0"/>
    </xf>
    <xf numFmtId="49" fontId="22" fillId="18" borderId="8" xfId="0" applyNumberFormat="1" applyFont="1" applyFill="1" applyBorder="1" applyAlignment="1" applyProtection="1">
      <alignment horizontal="center" vertical="center"/>
      <protection locked="0"/>
    </xf>
    <xf numFmtId="49" fontId="22" fillId="18" borderId="73" xfId="0" applyNumberFormat="1" applyFont="1" applyFill="1" applyBorder="1" applyAlignment="1" applyProtection="1">
      <alignment horizontal="center" vertical="center"/>
      <protection locked="0"/>
    </xf>
    <xf numFmtId="0" fontId="7" fillId="18" borderId="18" xfId="4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49" fontId="11" fillId="3" borderId="78" xfId="0" applyNumberFormat="1" applyFont="1" applyFill="1" applyBorder="1" applyAlignment="1" applyProtection="1">
      <alignment vertical="center"/>
      <protection locked="0"/>
    </xf>
    <xf numFmtId="49" fontId="0" fillId="0" borderId="46" xfId="0" applyNumberFormat="1" applyBorder="1" applyAlignment="1" applyProtection="1">
      <alignment vertical="center"/>
      <protection locked="0"/>
    </xf>
    <xf numFmtId="49" fontId="0" fillId="0" borderId="79" xfId="0" applyNumberFormat="1" applyBorder="1" applyAlignment="1" applyProtection="1">
      <alignment vertical="center"/>
      <protection locked="0"/>
    </xf>
    <xf numFmtId="49" fontId="22" fillId="3" borderId="6" xfId="0" applyNumberFormat="1" applyFont="1" applyFill="1" applyBorder="1" applyAlignment="1" applyProtection="1">
      <alignment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49" fontId="0" fillId="0" borderId="73" xfId="0" applyNumberFormat="1" applyBorder="1" applyAlignment="1" applyProtection="1">
      <alignment vertical="center"/>
      <protection locked="0"/>
    </xf>
    <xf numFmtId="208" fontId="8" fillId="3" borderId="14" xfId="0" applyNumberFormat="1" applyFont="1" applyFill="1" applyBorder="1" applyAlignment="1" applyProtection="1">
      <alignment horizontal="right" vertical="center"/>
      <protection locked="0"/>
    </xf>
    <xf numFmtId="208" fontId="8" fillId="3" borderId="80" xfId="0" applyNumberFormat="1" applyFont="1" applyFill="1" applyBorder="1" applyAlignment="1" applyProtection="1">
      <alignment horizontal="right" vertical="center"/>
      <protection locked="0"/>
    </xf>
    <xf numFmtId="208" fontId="8" fillId="3" borderId="72" xfId="0" applyNumberFormat="1" applyFont="1" applyFill="1" applyBorder="1" applyAlignment="1" applyProtection="1">
      <alignment horizontal="right" vertical="center"/>
      <protection locked="0"/>
    </xf>
    <xf numFmtId="194" fontId="25" fillId="0" borderId="0" xfId="0" applyNumberFormat="1" applyFont="1" applyAlignment="1">
      <alignment horizontal="left"/>
    </xf>
    <xf numFmtId="181" fontId="25" fillId="0" borderId="0" xfId="0" applyNumberFormat="1" applyFont="1" applyAlignment="1">
      <alignment vertical="top"/>
    </xf>
    <xf numFmtId="49" fontId="22" fillId="3" borderId="78" xfId="0" applyNumberFormat="1" applyFont="1" applyFill="1" applyBorder="1" applyAlignment="1" applyProtection="1">
      <alignment horizontal="center" vertical="center"/>
      <protection locked="0"/>
    </xf>
    <xf numFmtId="49" fontId="22" fillId="3" borderId="79" xfId="0" applyNumberFormat="1" applyFont="1" applyFill="1" applyBorder="1" applyAlignment="1" applyProtection="1">
      <alignment horizontal="center" vertical="center"/>
      <protection locked="0"/>
    </xf>
    <xf numFmtId="2" fontId="18" fillId="0" borderId="19" xfId="0" applyNumberFormat="1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0" fontId="30" fillId="0" borderId="24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/>
    </xf>
    <xf numFmtId="0" fontId="30" fillId="0" borderId="85" xfId="0" applyFont="1" applyBorder="1" applyAlignment="1">
      <alignment horizontal="left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73" xfId="0" applyFont="1" applyFill="1" applyBorder="1" applyAlignment="1">
      <alignment horizontal="center" vertical="center"/>
    </xf>
    <xf numFmtId="0" fontId="21" fillId="9" borderId="76" xfId="0" applyFont="1" applyFill="1" applyBorder="1" applyAlignment="1">
      <alignment vertical="center" shrinkToFit="1"/>
    </xf>
    <xf numFmtId="0" fontId="21" fillId="9" borderId="77" xfId="0" applyFont="1" applyFill="1" applyBorder="1" applyAlignment="1">
      <alignment vertical="center" shrinkToFit="1"/>
    </xf>
    <xf numFmtId="49" fontId="22" fillId="18" borderId="12" xfId="0" applyNumberFormat="1" applyFont="1" applyFill="1" applyBorder="1" applyAlignment="1" applyProtection="1">
      <alignment vertical="center"/>
      <protection locked="0"/>
    </xf>
    <xf numFmtId="49" fontId="22" fillId="18" borderId="43" xfId="0" applyNumberFormat="1" applyFont="1" applyFill="1" applyBorder="1" applyAlignment="1" applyProtection="1">
      <alignment vertical="center"/>
      <protection locked="0"/>
    </xf>
    <xf numFmtId="49" fontId="22" fillId="18" borderId="62" xfId="0" applyNumberFormat="1" applyFont="1" applyFill="1" applyBorder="1" applyAlignment="1" applyProtection="1">
      <alignment vertical="center"/>
      <protection locked="0"/>
    </xf>
    <xf numFmtId="49" fontId="22" fillId="3" borderId="12" xfId="0" applyNumberFormat="1" applyFont="1" applyFill="1" applyBorder="1" applyAlignment="1" applyProtection="1">
      <alignment vertical="center"/>
      <protection locked="0"/>
    </xf>
    <xf numFmtId="49" fontId="22" fillId="3" borderId="43" xfId="0" applyNumberFormat="1" applyFont="1" applyFill="1" applyBorder="1" applyAlignment="1" applyProtection="1">
      <alignment vertical="center"/>
      <protection locked="0"/>
    </xf>
    <xf numFmtId="49" fontId="22" fillId="3" borderId="62" xfId="0" applyNumberFormat="1" applyFont="1" applyFill="1" applyBorder="1" applyAlignment="1" applyProtection="1">
      <alignment vertical="center"/>
      <protection locked="0"/>
    </xf>
    <xf numFmtId="0" fontId="21" fillId="9" borderId="42" xfId="0" applyFont="1" applyFill="1" applyBorder="1" applyAlignment="1">
      <alignment horizontal="center" vertical="center" justifyLastLine="1"/>
    </xf>
    <xf numFmtId="0" fontId="5" fillId="9" borderId="76" xfId="0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5" fillId="9" borderId="79" xfId="0" applyFont="1" applyFill="1" applyBorder="1" applyAlignment="1">
      <alignment horizontal="center" vertical="center"/>
    </xf>
    <xf numFmtId="204" fontId="8" fillId="18" borderId="78" xfId="0" applyNumberFormat="1" applyFont="1" applyFill="1" applyBorder="1" applyAlignment="1" applyProtection="1">
      <alignment horizontal="center" vertical="center"/>
      <protection locked="0"/>
    </xf>
    <xf numFmtId="204" fontId="8" fillId="18" borderId="79" xfId="0" applyNumberFormat="1" applyFont="1" applyFill="1" applyBorder="1" applyAlignment="1" applyProtection="1">
      <alignment horizontal="center" vertical="center"/>
      <protection locked="0"/>
    </xf>
    <xf numFmtId="188" fontId="8" fillId="0" borderId="14" xfId="0" applyNumberFormat="1" applyFont="1" applyBorder="1" applyAlignment="1" applyProtection="1">
      <alignment horizontal="center" vertical="center"/>
      <protection locked="0"/>
    </xf>
    <xf numFmtId="188" fontId="8" fillId="0" borderId="72" xfId="0" applyNumberFormat="1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21" fillId="9" borderId="61" xfId="0" applyFont="1" applyFill="1" applyBorder="1" applyAlignment="1">
      <alignment horizontal="center" vertical="center" justifyLastLine="1"/>
    </xf>
    <xf numFmtId="0" fontId="21" fillId="9" borderId="11" xfId="0" applyFont="1" applyFill="1" applyBorder="1" applyAlignment="1">
      <alignment horizontal="center" vertical="center" justifyLastLine="1"/>
    </xf>
    <xf numFmtId="0" fontId="21" fillId="9" borderId="13" xfId="0" applyFont="1" applyFill="1" applyBorder="1" applyAlignment="1">
      <alignment horizontal="center" vertical="center" justifyLastLine="1"/>
    </xf>
    <xf numFmtId="0" fontId="21" fillId="9" borderId="40" xfId="0" applyFont="1" applyFill="1" applyBorder="1" applyAlignment="1">
      <alignment horizontal="center" vertical="center" justifyLastLine="1"/>
    </xf>
    <xf numFmtId="0" fontId="21" fillId="9" borderId="41" xfId="0" applyFont="1" applyFill="1" applyBorder="1" applyAlignment="1">
      <alignment horizontal="center" vertical="center" justifyLastLine="1"/>
    </xf>
    <xf numFmtId="0" fontId="21" fillId="9" borderId="32" xfId="0" applyFont="1" applyFill="1" applyBorder="1" applyAlignment="1">
      <alignment horizontal="center" vertical="center" justifyLastLine="1"/>
    </xf>
    <xf numFmtId="0" fontId="21" fillId="9" borderId="46" xfId="0" applyFont="1" applyFill="1" applyBorder="1" applyAlignment="1">
      <alignment vertical="center" shrinkToFit="1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1" fillId="0" borderId="0" xfId="0" applyFont="1" applyAlignment="1">
      <alignment wrapText="1"/>
    </xf>
    <xf numFmtId="185" fontId="18" fillId="0" borderId="30" xfId="0" applyNumberFormat="1" applyFont="1" applyBorder="1" applyAlignment="1">
      <alignment vertical="center"/>
    </xf>
    <xf numFmtId="185" fontId="18" fillId="0" borderId="45" xfId="0" applyNumberFormat="1" applyFont="1" applyBorder="1" applyAlignment="1">
      <alignment vertical="center"/>
    </xf>
    <xf numFmtId="0" fontId="21" fillId="9" borderId="0" xfId="2" applyFont="1" applyFill="1">
      <alignment vertical="center"/>
    </xf>
    <xf numFmtId="0" fontId="21" fillId="14" borderId="4" xfId="2" applyFont="1" applyFill="1" applyBorder="1">
      <alignment vertical="center"/>
    </xf>
    <xf numFmtId="0" fontId="21" fillId="14" borderId="0" xfId="2" applyFont="1" applyFill="1">
      <alignment vertical="center"/>
    </xf>
    <xf numFmtId="0" fontId="21" fillId="9" borderId="4" xfId="2" applyFont="1" applyFill="1" applyBorder="1">
      <alignment vertical="center"/>
    </xf>
    <xf numFmtId="0" fontId="21" fillId="9" borderId="61" xfId="2" applyFont="1" applyFill="1" applyBorder="1">
      <alignment vertical="center"/>
    </xf>
    <xf numFmtId="0" fontId="21" fillId="9" borderId="11" xfId="2" applyFont="1" applyFill="1" applyBorder="1">
      <alignment vertical="center"/>
    </xf>
    <xf numFmtId="0" fontId="21" fillId="9" borderId="40" xfId="2" applyFont="1" applyFill="1" applyBorder="1">
      <alignment vertical="center"/>
    </xf>
    <xf numFmtId="0" fontId="21" fillId="9" borderId="41" xfId="2" applyFont="1" applyFill="1" applyBorder="1">
      <alignment vertical="center"/>
    </xf>
    <xf numFmtId="0" fontId="90" fillId="11" borderId="17" xfId="0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18" fillId="11" borderId="72" xfId="0" applyFont="1" applyFill="1" applyBorder="1" applyAlignment="1">
      <alignment horizontal="center" vertical="center"/>
    </xf>
    <xf numFmtId="0" fontId="7" fillId="2" borderId="154" xfId="4" applyFont="1" applyFill="1" applyBorder="1" applyAlignment="1">
      <alignment horizontal="center" vertical="center"/>
    </xf>
    <xf numFmtId="0" fontId="7" fillId="2" borderId="155" xfId="4" applyFont="1" applyFill="1" applyBorder="1" applyAlignment="1">
      <alignment horizontal="center" vertical="center"/>
    </xf>
    <xf numFmtId="0" fontId="7" fillId="2" borderId="156" xfId="4" applyFont="1" applyFill="1" applyBorder="1" applyAlignment="1">
      <alignment horizontal="center" vertical="center"/>
    </xf>
    <xf numFmtId="0" fontId="2" fillId="18" borderId="154" xfId="4" applyFill="1" applyBorder="1" applyAlignment="1" applyProtection="1">
      <alignment horizontal="center" vertical="center"/>
      <protection locked="0"/>
    </xf>
    <xf numFmtId="0" fontId="2" fillId="18" borderId="155" xfId="4" applyFill="1" applyBorder="1" applyAlignment="1" applyProtection="1">
      <alignment horizontal="center" vertical="center"/>
      <protection locked="0"/>
    </xf>
    <xf numFmtId="0" fontId="2" fillId="18" borderId="156" xfId="4" applyFill="1" applyBorder="1" applyAlignment="1" applyProtection="1">
      <alignment horizontal="center" vertical="center"/>
      <protection locked="0"/>
    </xf>
    <xf numFmtId="0" fontId="22" fillId="18" borderId="6" xfId="0" applyFont="1" applyFill="1" applyBorder="1" applyAlignment="1" applyProtection="1">
      <alignment horizontal="center" vertical="center"/>
      <protection locked="0"/>
    </xf>
    <xf numFmtId="0" fontId="22" fillId="18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21" fillId="20" borderId="63" xfId="0" applyFont="1" applyFill="1" applyBorder="1" applyAlignment="1">
      <alignment horizontal="center" vertical="center"/>
    </xf>
    <xf numFmtId="0" fontId="21" fillId="20" borderId="43" xfId="0" applyFont="1" applyFill="1" applyBorder="1" applyAlignment="1">
      <alignment horizontal="center" vertical="center"/>
    </xf>
    <xf numFmtId="0" fontId="21" fillId="20" borderId="97" xfId="0" applyFont="1" applyFill="1" applyBorder="1" applyAlignment="1">
      <alignment horizontal="center" vertical="center"/>
    </xf>
    <xf numFmtId="0" fontId="21" fillId="12" borderId="68" xfId="0" applyFont="1" applyFill="1" applyBorder="1" applyAlignment="1">
      <alignment horizontal="center" vertical="center" justifyLastLine="1"/>
    </xf>
    <xf numFmtId="0" fontId="21" fillId="12" borderId="68" xfId="0" applyFont="1" applyFill="1" applyBorder="1" applyAlignment="1">
      <alignment horizontal="center" vertical="center" shrinkToFit="1"/>
    </xf>
    <xf numFmtId="0" fontId="22" fillId="16" borderId="66" xfId="0" applyFont="1" applyFill="1" applyBorder="1" applyAlignment="1" applyProtection="1">
      <alignment vertical="center" shrinkToFit="1"/>
      <protection locked="0"/>
    </xf>
    <xf numFmtId="0" fontId="22" fillId="16" borderId="45" xfId="0" applyFont="1" applyFill="1" applyBorder="1" applyAlignment="1" applyProtection="1">
      <alignment vertical="center" shrinkToFit="1"/>
      <protection locked="0"/>
    </xf>
    <xf numFmtId="0" fontId="6" fillId="2" borderId="42" xfId="0" applyFont="1" applyFill="1" applyBorder="1" applyAlignment="1">
      <alignment horizontal="center" vertical="center" wrapText="1"/>
    </xf>
    <xf numFmtId="0" fontId="21" fillId="2" borderId="17" xfId="2" applyFont="1" applyFill="1" applyBorder="1" applyAlignment="1">
      <alignment vertical="center" wrapText="1"/>
    </xf>
    <xf numFmtId="0" fontId="21" fillId="2" borderId="18" xfId="2" applyFont="1" applyFill="1" applyBorder="1" applyAlignment="1">
      <alignment vertical="center" wrapText="1"/>
    </xf>
    <xf numFmtId="0" fontId="21" fillId="2" borderId="64" xfId="2" applyFont="1" applyFill="1" applyBorder="1" applyAlignment="1">
      <alignment vertical="center" wrapText="1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22" fillId="0" borderId="78" xfId="0" applyFont="1" applyBorder="1" applyAlignment="1">
      <alignment vertical="center" shrinkToFit="1"/>
    </xf>
    <xf numFmtId="0" fontId="22" fillId="0" borderId="46" xfId="0" applyFont="1" applyBorder="1" applyAlignment="1">
      <alignment vertical="center" shrinkToFit="1"/>
    </xf>
    <xf numFmtId="201" fontId="22" fillId="0" borderId="24" xfId="0" applyNumberFormat="1" applyFont="1" applyBorder="1" applyAlignment="1">
      <alignment vertical="center"/>
    </xf>
    <xf numFmtId="57" fontId="7" fillId="0" borderId="46" xfId="0" applyNumberFormat="1" applyFont="1" applyBorder="1" applyAlignment="1">
      <alignment horizontal="right" vertical="center"/>
    </xf>
    <xf numFmtId="57" fontId="7" fillId="0" borderId="79" xfId="0" applyNumberFormat="1" applyFont="1" applyBorder="1" applyAlignment="1">
      <alignment horizontal="right" vertical="center"/>
    </xf>
    <xf numFmtId="201" fontId="22" fillId="0" borderId="21" xfId="0" applyNumberFormat="1" applyFont="1" applyBorder="1" applyAlignment="1">
      <alignment vertical="center"/>
    </xf>
    <xf numFmtId="0" fontId="6" fillId="9" borderId="44" xfId="0" applyFont="1" applyFill="1" applyBorder="1" applyAlignment="1">
      <alignment vertical="center"/>
    </xf>
    <xf numFmtId="200" fontId="8" fillId="0" borderId="1" xfId="0" applyNumberFormat="1" applyFont="1" applyBorder="1" applyAlignment="1">
      <alignment vertical="center"/>
    </xf>
    <xf numFmtId="200" fontId="8" fillId="0" borderId="24" xfId="0" applyNumberFormat="1" applyFont="1" applyBorder="1" applyAlignment="1">
      <alignment vertical="center"/>
    </xf>
    <xf numFmtId="201" fontId="11" fillId="0" borderId="44" xfId="0" applyNumberFormat="1" applyFont="1" applyBorder="1" applyAlignment="1">
      <alignment vertical="center"/>
    </xf>
    <xf numFmtId="201" fontId="8" fillId="0" borderId="1" xfId="0" applyNumberFormat="1" applyFont="1" applyBorder="1" applyAlignment="1">
      <alignment vertical="center"/>
    </xf>
    <xf numFmtId="0" fontId="21" fillId="18" borderId="11" xfId="4" applyFont="1" applyFill="1" applyBorder="1" applyAlignment="1" applyProtection="1">
      <alignment horizontal="left" vertical="center" shrinkToFit="1"/>
      <protection locked="0"/>
    </xf>
    <xf numFmtId="0" fontId="21" fillId="18" borderId="13" xfId="4" applyFont="1" applyFill="1" applyBorder="1" applyAlignment="1" applyProtection="1">
      <alignment horizontal="left" vertical="center" shrinkToFit="1"/>
      <protection locked="0"/>
    </xf>
    <xf numFmtId="0" fontId="21" fillId="18" borderId="61" xfId="4" applyFont="1" applyFill="1" applyBorder="1" applyAlignment="1" applyProtection="1">
      <alignment horizontal="left" vertical="center" shrinkToFit="1"/>
      <protection locked="0"/>
    </xf>
    <xf numFmtId="0" fontId="5" fillId="0" borderId="61" xfId="4" applyFont="1" applyBorder="1" applyAlignment="1" applyProtection="1">
      <alignment vertical="top" wrapText="1"/>
      <protection locked="0"/>
    </xf>
    <xf numFmtId="0" fontId="5" fillId="0" borderId="11" xfId="4" applyFont="1" applyBorder="1" applyAlignment="1" applyProtection="1">
      <alignment vertical="top" wrapText="1"/>
      <protection locked="0"/>
    </xf>
    <xf numFmtId="0" fontId="5" fillId="0" borderId="13" xfId="4" applyFont="1" applyBorder="1" applyAlignment="1" applyProtection="1">
      <alignment vertical="top" wrapText="1"/>
      <protection locked="0"/>
    </xf>
    <xf numFmtId="0" fontId="5" fillId="0" borderId="4" xfId="4" applyFont="1" applyBorder="1" applyAlignment="1" applyProtection="1">
      <alignment vertical="top" wrapText="1"/>
      <protection locked="0"/>
    </xf>
    <xf numFmtId="0" fontId="5" fillId="0" borderId="0" xfId="4" applyFont="1" applyAlignment="1" applyProtection="1">
      <alignment vertical="top" wrapText="1"/>
      <protection locked="0"/>
    </xf>
    <xf numFmtId="0" fontId="5" fillId="0" borderId="2" xfId="4" applyFont="1" applyBorder="1" applyAlignment="1" applyProtection="1">
      <alignment vertical="top" wrapText="1"/>
      <protection locked="0"/>
    </xf>
    <xf numFmtId="0" fontId="5" fillId="0" borderId="40" xfId="4" applyFont="1" applyBorder="1" applyAlignment="1" applyProtection="1">
      <alignment vertical="top" wrapText="1"/>
      <protection locked="0"/>
    </xf>
    <xf numFmtId="0" fontId="5" fillId="0" borderId="41" xfId="4" applyFont="1" applyBorder="1" applyAlignment="1" applyProtection="1">
      <alignment vertical="top" wrapText="1"/>
      <protection locked="0"/>
    </xf>
    <xf numFmtId="0" fontId="5" fillId="0" borderId="32" xfId="4" applyFont="1" applyBorder="1" applyAlignment="1" applyProtection="1">
      <alignment vertical="top" wrapText="1"/>
      <protection locked="0"/>
    </xf>
    <xf numFmtId="0" fontId="5" fillId="0" borderId="173" xfId="4" applyFont="1" applyBorder="1" applyAlignment="1" applyProtection="1">
      <alignment vertical="top" wrapText="1"/>
      <protection locked="0"/>
    </xf>
    <xf numFmtId="0" fontId="5" fillId="0" borderId="159" xfId="4" applyFont="1" applyBorder="1" applyAlignment="1" applyProtection="1">
      <alignment vertical="top" wrapText="1"/>
      <protection locked="0"/>
    </xf>
    <xf numFmtId="0" fontId="5" fillId="0" borderId="174" xfId="4" applyFont="1" applyBorder="1" applyAlignment="1" applyProtection="1">
      <alignment vertical="top" wrapText="1"/>
      <protection locked="0"/>
    </xf>
    <xf numFmtId="0" fontId="0" fillId="2" borderId="164" xfId="4" applyFont="1" applyFill="1" applyBorder="1" applyAlignment="1">
      <alignment horizontal="center" vertical="center" wrapText="1" shrinkToFit="1"/>
    </xf>
    <xf numFmtId="0" fontId="2" fillId="2" borderId="164" xfId="4" applyFill="1" applyBorder="1" applyAlignment="1">
      <alignment horizontal="center" vertical="center" shrinkToFit="1"/>
    </xf>
    <xf numFmtId="0" fontId="2" fillId="2" borderId="64" xfId="4" applyFill="1" applyBorder="1" applyAlignment="1">
      <alignment horizontal="center" vertical="center" shrinkToFit="1"/>
    </xf>
    <xf numFmtId="0" fontId="2" fillId="2" borderId="165" xfId="4" applyFill="1" applyBorder="1" applyAlignment="1">
      <alignment horizontal="center" vertical="center" shrinkToFit="1"/>
    </xf>
    <xf numFmtId="0" fontId="2" fillId="2" borderId="163" xfId="4" applyFill="1" applyBorder="1" applyAlignment="1">
      <alignment horizontal="center" vertical="center" shrinkToFit="1"/>
    </xf>
    <xf numFmtId="0" fontId="6" fillId="0" borderId="4" xfId="4" applyFont="1" applyBorder="1" applyAlignment="1" applyProtection="1">
      <alignment vertical="top" wrapText="1"/>
      <protection locked="0"/>
    </xf>
    <xf numFmtId="0" fontId="6" fillId="0" borderId="0" xfId="4" applyFont="1" applyAlignment="1" applyProtection="1">
      <alignment vertical="top" wrapText="1"/>
      <protection locked="0"/>
    </xf>
    <xf numFmtId="0" fontId="6" fillId="0" borderId="2" xfId="4" applyFont="1" applyBorder="1" applyAlignment="1" applyProtection="1">
      <alignment vertical="top" wrapText="1"/>
      <protection locked="0"/>
    </xf>
    <xf numFmtId="0" fontId="6" fillId="0" borderId="40" xfId="4" applyFont="1" applyBorder="1" applyAlignment="1" applyProtection="1">
      <alignment vertical="top" wrapText="1"/>
      <protection locked="0"/>
    </xf>
    <xf numFmtId="0" fontId="6" fillId="0" borderId="41" xfId="4" applyFont="1" applyBorder="1" applyAlignment="1" applyProtection="1">
      <alignment vertical="top" wrapText="1"/>
      <protection locked="0"/>
    </xf>
    <xf numFmtId="0" fontId="6" fillId="0" borderId="32" xfId="4" applyFont="1" applyBorder="1" applyAlignment="1" applyProtection="1">
      <alignment vertical="top" wrapText="1"/>
      <protection locked="0"/>
    </xf>
    <xf numFmtId="0" fontId="21" fillId="0" borderId="4" xfId="4" applyFont="1" applyBorder="1" applyAlignment="1" applyProtection="1">
      <alignment vertical="top" wrapText="1"/>
      <protection locked="0"/>
    </xf>
    <xf numFmtId="0" fontId="21" fillId="0" borderId="0" xfId="4" applyFont="1" applyAlignment="1" applyProtection="1">
      <alignment vertical="top" wrapText="1"/>
      <protection locked="0"/>
    </xf>
    <xf numFmtId="0" fontId="21" fillId="0" borderId="2" xfId="4" applyFont="1" applyBorder="1" applyAlignment="1" applyProtection="1">
      <alignment vertical="top" wrapText="1"/>
      <protection locked="0"/>
    </xf>
    <xf numFmtId="0" fontId="21" fillId="0" borderId="40" xfId="4" applyFont="1" applyBorder="1" applyAlignment="1" applyProtection="1">
      <alignment vertical="top" wrapText="1"/>
      <protection locked="0"/>
    </xf>
    <xf numFmtId="0" fontId="21" fillId="0" borderId="41" xfId="4" applyFont="1" applyBorder="1" applyAlignment="1" applyProtection="1">
      <alignment vertical="top" wrapText="1"/>
      <protection locked="0"/>
    </xf>
    <xf numFmtId="0" fontId="21" fillId="0" borderId="32" xfId="4" applyFont="1" applyBorder="1" applyAlignment="1" applyProtection="1">
      <alignment vertical="top" wrapText="1"/>
      <protection locked="0"/>
    </xf>
    <xf numFmtId="0" fontId="41" fillId="0" borderId="160" xfId="4" applyFont="1" applyBorder="1" applyAlignment="1">
      <alignment horizontal="center" vertical="center"/>
    </xf>
    <xf numFmtId="0" fontId="41" fillId="0" borderId="161" xfId="4" applyFont="1" applyBorder="1" applyAlignment="1">
      <alignment horizontal="center" vertical="center"/>
    </xf>
    <xf numFmtId="0" fontId="41" fillId="0" borderId="162" xfId="4" applyFont="1" applyBorder="1" applyAlignment="1">
      <alignment horizontal="center" vertical="center"/>
    </xf>
    <xf numFmtId="0" fontId="0" fillId="0" borderId="155" xfId="4" applyFont="1" applyBorder="1" applyAlignment="1" applyProtection="1">
      <alignment horizontal="left" vertical="top" wrapText="1"/>
      <protection locked="0"/>
    </xf>
    <xf numFmtId="0" fontId="2" fillId="0" borderId="155" xfId="4" applyBorder="1" applyAlignment="1" applyProtection="1">
      <alignment horizontal="left" vertical="top" wrapText="1"/>
      <protection locked="0"/>
    </xf>
    <xf numFmtId="0" fontId="2" fillId="0" borderId="156" xfId="4" applyBorder="1" applyAlignment="1" applyProtection="1">
      <alignment horizontal="left" vertical="top" wrapText="1"/>
      <protection locked="0"/>
    </xf>
    <xf numFmtId="0" fontId="2" fillId="0" borderId="0" xfId="4" applyAlignment="1" applyProtection="1">
      <alignment horizontal="left" vertical="top" wrapText="1"/>
      <protection locked="0"/>
    </xf>
    <xf numFmtId="0" fontId="2" fillId="0" borderId="159" xfId="4" applyBorder="1" applyAlignment="1" applyProtection="1">
      <alignment horizontal="left" vertical="top" wrapText="1"/>
      <protection locked="0"/>
    </xf>
    <xf numFmtId="0" fontId="2" fillId="0" borderId="150" xfId="4" applyBorder="1" applyAlignment="1" applyProtection="1">
      <alignment horizontal="left" vertical="top" wrapText="1"/>
      <protection locked="0"/>
    </xf>
    <xf numFmtId="0" fontId="2" fillId="0" borderId="157" xfId="4" applyBorder="1" applyAlignment="1" applyProtection="1">
      <alignment horizontal="left" vertical="top" wrapText="1"/>
      <protection locked="0"/>
    </xf>
    <xf numFmtId="0" fontId="2" fillId="2" borderId="42" xfId="4" applyFill="1" applyBorder="1" applyAlignment="1">
      <alignment horizontal="center" vertical="center"/>
    </xf>
    <xf numFmtId="0" fontId="5" fillId="0" borderId="167" xfId="4" applyFont="1" applyBorder="1" applyAlignment="1" applyProtection="1">
      <alignment vertical="top" wrapText="1"/>
      <protection locked="0"/>
    </xf>
    <xf numFmtId="0" fontId="5" fillId="0" borderId="150" xfId="4" applyFont="1" applyBorder="1" applyAlignment="1" applyProtection="1">
      <alignment vertical="top" wrapText="1"/>
      <protection locked="0"/>
    </xf>
    <xf numFmtId="0" fontId="5" fillId="0" borderId="168" xfId="4" applyFont="1" applyBorder="1" applyAlignment="1" applyProtection="1">
      <alignment vertical="top" wrapText="1"/>
      <protection locked="0"/>
    </xf>
    <xf numFmtId="0" fontId="21" fillId="2" borderId="42" xfId="2" applyFont="1" applyFill="1" applyBorder="1" applyAlignment="1">
      <alignment horizontal="center" vertical="center"/>
    </xf>
    <xf numFmtId="0" fontId="5" fillId="0" borderId="42" xfId="2" applyFont="1" applyBorder="1" applyAlignment="1" applyProtection="1">
      <alignment vertical="top" wrapText="1"/>
      <protection locked="0"/>
    </xf>
    <xf numFmtId="0" fontId="5" fillId="0" borderId="169" xfId="4" applyFont="1" applyBorder="1" applyAlignment="1" applyProtection="1">
      <alignment vertical="top" wrapText="1"/>
      <protection locked="0"/>
    </xf>
    <xf numFmtId="0" fontId="5" fillId="0" borderId="43" xfId="4" applyFont="1" applyBorder="1" applyAlignment="1" applyProtection="1">
      <alignment vertical="top" wrapText="1"/>
      <protection locked="0"/>
    </xf>
    <xf numFmtId="0" fontId="5" fillId="0" borderId="97" xfId="4" applyFont="1" applyBorder="1" applyAlignment="1" applyProtection="1">
      <alignment vertical="top" wrapText="1"/>
      <protection locked="0"/>
    </xf>
    <xf numFmtId="0" fontId="5" fillId="0" borderId="170" xfId="4" applyFont="1" applyBorder="1" applyAlignment="1" applyProtection="1">
      <alignment vertical="top" wrapText="1"/>
      <protection locked="0"/>
    </xf>
    <xf numFmtId="0" fontId="5" fillId="0" borderId="171" xfId="4" applyFont="1" applyBorder="1" applyAlignment="1" applyProtection="1">
      <alignment vertical="top" wrapText="1"/>
      <protection locked="0"/>
    </xf>
    <xf numFmtId="0" fontId="5" fillId="0" borderId="166" xfId="4" applyFont="1" applyBorder="1" applyAlignment="1" applyProtection="1">
      <alignment vertical="top" wrapText="1"/>
      <protection locked="0"/>
    </xf>
    <xf numFmtId="0" fontId="5" fillId="0" borderId="157" xfId="4" applyFont="1" applyBorder="1" applyAlignment="1" applyProtection="1">
      <alignment vertical="top" wrapText="1"/>
      <protection locked="0"/>
    </xf>
    <xf numFmtId="0" fontId="2" fillId="2" borderId="164" xfId="4" applyFill="1" applyBorder="1" applyAlignment="1">
      <alignment horizontal="center" vertical="center" wrapText="1" shrinkToFit="1"/>
    </xf>
    <xf numFmtId="0" fontId="99" fillId="0" borderId="42" xfId="2" applyFont="1" applyBorder="1" applyAlignment="1" applyProtection="1">
      <alignment vertical="top" wrapText="1"/>
      <protection locked="0"/>
    </xf>
    <xf numFmtId="0" fontId="99" fillId="0" borderId="63" xfId="2" applyFont="1" applyBorder="1" applyAlignment="1" applyProtection="1">
      <alignment vertical="top" wrapText="1"/>
      <protection locked="0"/>
    </xf>
    <xf numFmtId="0" fontId="2" fillId="2" borderId="42" xfId="4" applyFill="1" applyBorder="1" applyAlignment="1">
      <alignment horizontal="center" vertical="center" wrapText="1"/>
    </xf>
    <xf numFmtId="0" fontId="21" fillId="2" borderId="42" xfId="2" applyFont="1" applyFill="1" applyBorder="1">
      <alignment vertical="center"/>
    </xf>
    <xf numFmtId="0" fontId="5" fillId="0" borderId="63" xfId="2" applyFont="1" applyBorder="1" applyAlignment="1" applyProtection="1">
      <alignment vertical="top" wrapText="1"/>
      <protection locked="0"/>
    </xf>
    <xf numFmtId="0" fontId="0" fillId="2" borderId="18" xfId="4" applyFont="1" applyFill="1" applyBorder="1" applyAlignment="1">
      <alignment horizontal="center" vertical="center" shrinkToFit="1"/>
    </xf>
    <xf numFmtId="0" fontId="0" fillId="2" borderId="175" xfId="4" applyFont="1" applyFill="1" applyBorder="1" applyAlignment="1">
      <alignment horizontal="center" vertical="center" shrinkToFit="1"/>
    </xf>
    <xf numFmtId="0" fontId="0" fillId="2" borderId="64" xfId="4" applyFont="1" applyFill="1" applyBorder="1" applyAlignment="1">
      <alignment horizontal="center" vertical="center" shrinkToFit="1"/>
    </xf>
    <xf numFmtId="0" fontId="0" fillId="2" borderId="163" xfId="4" applyFont="1" applyFill="1" applyBorder="1" applyAlignment="1">
      <alignment horizontal="center" vertical="center" shrinkToFit="1"/>
    </xf>
    <xf numFmtId="0" fontId="0" fillId="2" borderId="160" xfId="4" applyFont="1" applyFill="1" applyBorder="1" applyAlignment="1">
      <alignment horizontal="center" vertical="center" wrapText="1" shrinkToFit="1"/>
    </xf>
    <xf numFmtId="0" fontId="2" fillId="2" borderId="172" xfId="4" applyFill="1" applyBorder="1" applyAlignment="1">
      <alignment horizontal="center" vertical="center" shrinkToFit="1"/>
    </xf>
    <xf numFmtId="0" fontId="2" fillId="2" borderId="18" xfId="4" applyFill="1" applyBorder="1" applyAlignment="1">
      <alignment horizontal="center" vertical="center" shrinkToFit="1"/>
    </xf>
    <xf numFmtId="0" fontId="7" fillId="0" borderId="17" xfId="4" applyFont="1" applyBorder="1" applyAlignment="1">
      <alignment horizontal="center" vertical="center" textRotation="255" wrapText="1"/>
    </xf>
    <xf numFmtId="0" fontId="7" fillId="0" borderId="18" xfId="4" applyFont="1" applyBorder="1" applyAlignment="1">
      <alignment horizontal="center" vertical="center" textRotation="255" wrapText="1"/>
    </xf>
    <xf numFmtId="0" fontId="7" fillId="0" borderId="4" xfId="4" applyFont="1" applyBorder="1" applyAlignment="1">
      <alignment horizontal="center" vertical="center" textRotation="255" wrapText="1"/>
    </xf>
    <xf numFmtId="0" fontId="7" fillId="0" borderId="40" xfId="4" applyFont="1" applyBorder="1" applyAlignment="1">
      <alignment horizontal="center" vertical="center" textRotation="255" wrapText="1"/>
    </xf>
    <xf numFmtId="0" fontId="0" fillId="2" borderId="42" xfId="4" applyFont="1" applyFill="1" applyBorder="1" applyAlignment="1">
      <alignment horizontal="center" vertical="center"/>
    </xf>
    <xf numFmtId="0" fontId="2" fillId="2" borderId="64" xfId="4" applyFill="1" applyBorder="1" applyAlignment="1">
      <alignment horizontal="center" vertical="center" justifyLastLine="1"/>
    </xf>
    <xf numFmtId="0" fontId="2" fillId="2" borderId="42" xfId="4" applyFill="1" applyBorder="1" applyAlignment="1">
      <alignment horizontal="center" vertical="center" justifyLastLine="1"/>
    </xf>
    <xf numFmtId="0" fontId="2" fillId="2" borderId="42" xfId="2" applyFont="1" applyFill="1" applyBorder="1" applyAlignment="1">
      <alignment horizontal="left" vertical="center"/>
    </xf>
    <xf numFmtId="0" fontId="2" fillId="2" borderId="42" xfId="2" applyFont="1" applyFill="1" applyBorder="1">
      <alignment vertical="center"/>
    </xf>
    <xf numFmtId="0" fontId="0" fillId="2" borderId="42" xfId="2" applyFont="1" applyFill="1" applyBorder="1">
      <alignment vertical="center"/>
    </xf>
    <xf numFmtId="0" fontId="0" fillId="2" borderId="42" xfId="2" applyFont="1" applyFill="1" applyBorder="1" applyAlignment="1">
      <alignment horizontal="left" vertical="center" wrapText="1"/>
    </xf>
    <xf numFmtId="0" fontId="5" fillId="2" borderId="18" xfId="4" applyFont="1" applyFill="1" applyBorder="1" applyAlignment="1">
      <alignment horizontal="center" vertical="center" wrapText="1" shrinkToFit="1"/>
    </xf>
    <xf numFmtId="0" fontId="5" fillId="2" borderId="4" xfId="4" applyFont="1" applyFill="1" applyBorder="1" applyAlignment="1">
      <alignment horizontal="center" vertical="center" wrapText="1" shrinkToFit="1"/>
    </xf>
    <xf numFmtId="0" fontId="5" fillId="2" borderId="64" xfId="4" applyFont="1" applyFill="1" applyBorder="1" applyAlignment="1">
      <alignment horizontal="center" vertical="center" wrapText="1" shrinkToFit="1"/>
    </xf>
    <xf numFmtId="0" fontId="5" fillId="2" borderId="40" xfId="4" applyFont="1" applyFill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56" fontId="7" fillId="0" borderId="18" xfId="0" quotePrefix="1" applyNumberFormat="1" applyFont="1" applyBorder="1" applyAlignment="1">
      <alignment horizontal="center" vertical="top" wrapText="1"/>
    </xf>
    <xf numFmtId="56" fontId="7" fillId="0" borderId="64" xfId="0" quotePrefix="1" applyNumberFormat="1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61" fillId="0" borderId="4" xfId="0" applyFont="1" applyBorder="1" applyAlignment="1" applyProtection="1">
      <alignment vertical="top" wrapText="1"/>
      <protection locked="0"/>
    </xf>
    <xf numFmtId="0" fontId="61" fillId="0" borderId="0" xfId="0" applyFont="1" applyAlignment="1" applyProtection="1">
      <alignment vertical="top" wrapText="1"/>
      <protection locked="0"/>
    </xf>
    <xf numFmtId="0" fontId="61" fillId="0" borderId="2" xfId="0" applyFont="1" applyBorder="1" applyAlignment="1" applyProtection="1">
      <alignment vertical="top" wrapText="1"/>
      <protection locked="0"/>
    </xf>
    <xf numFmtId="0" fontId="61" fillId="0" borderId="40" xfId="0" applyFont="1" applyBorder="1" applyAlignment="1" applyProtection="1">
      <alignment vertical="top" wrapText="1"/>
      <protection locked="0"/>
    </xf>
    <xf numFmtId="0" fontId="61" fillId="0" borderId="41" xfId="0" applyFont="1" applyBorder="1" applyAlignment="1" applyProtection="1">
      <alignment vertical="top" wrapText="1"/>
      <protection locked="0"/>
    </xf>
    <xf numFmtId="0" fontId="61" fillId="0" borderId="32" xfId="0" applyFont="1" applyBorder="1" applyAlignment="1" applyProtection="1">
      <alignment vertical="top" wrapText="1"/>
      <protection locked="0"/>
    </xf>
    <xf numFmtId="0" fontId="61" fillId="0" borderId="4" xfId="0" applyFont="1" applyBorder="1" applyAlignment="1">
      <alignment vertical="top" wrapText="1"/>
    </xf>
    <xf numFmtId="0" fontId="61" fillId="0" borderId="0" xfId="0" applyFont="1" applyAlignment="1">
      <alignment vertical="top" wrapText="1"/>
    </xf>
    <xf numFmtId="0" fontId="61" fillId="0" borderId="2" xfId="0" applyFont="1" applyBorder="1" applyAlignment="1">
      <alignment vertical="top" wrapText="1"/>
    </xf>
    <xf numFmtId="56" fontId="7" fillId="0" borderId="18" xfId="0" applyNumberFormat="1" applyFont="1" applyBorder="1" applyAlignment="1">
      <alignment horizontal="center" vertical="top" wrapText="1"/>
    </xf>
    <xf numFmtId="0" fontId="50" fillId="0" borderId="0" xfId="0" applyFont="1" applyAlignment="1">
      <alignment vertical="center"/>
    </xf>
    <xf numFmtId="0" fontId="50" fillId="0" borderId="2" xfId="0" applyFont="1" applyBorder="1" applyAlignment="1">
      <alignment vertical="center"/>
    </xf>
    <xf numFmtId="0" fontId="41" fillId="0" borderId="6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95" fillId="0" borderId="59" xfId="0" applyFont="1" applyBorder="1" applyAlignment="1">
      <alignment horizontal="center" vertical="center"/>
    </xf>
    <xf numFmtId="0" fontId="95" fillId="0" borderId="60" xfId="0" applyFont="1" applyBorder="1" applyAlignment="1">
      <alignment horizontal="center" vertical="center"/>
    </xf>
    <xf numFmtId="0" fontId="95" fillId="0" borderId="59" xfId="0" applyFont="1" applyBorder="1" applyAlignment="1">
      <alignment horizontal="center" wrapText="1"/>
    </xf>
    <xf numFmtId="0" fontId="95" fillId="0" borderId="60" xfId="0" applyFont="1" applyBorder="1" applyAlignment="1">
      <alignment horizontal="center" wrapText="1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58" fontId="106" fillId="23" borderId="158" xfId="5" applyNumberFormat="1" applyFont="1" applyFill="1" applyBorder="1" applyAlignment="1">
      <alignment horizontal="center" vertical="center"/>
    </xf>
    <xf numFmtId="58" fontId="106" fillId="23" borderId="157" xfId="5" applyNumberFormat="1" applyFont="1" applyFill="1" applyBorder="1" applyAlignment="1">
      <alignment horizontal="center" vertical="center"/>
    </xf>
    <xf numFmtId="0" fontId="105" fillId="0" borderId="0" xfId="5" applyFont="1" applyAlignment="1">
      <alignment horizontal="center" vertical="top" wrapText="1"/>
    </xf>
    <xf numFmtId="0" fontId="1" fillId="0" borderId="17" xfId="5" applyBorder="1" applyAlignment="1">
      <alignment horizontal="center" vertical="center"/>
    </xf>
    <xf numFmtId="0" fontId="1" fillId="0" borderId="18" xfId="5" applyBorder="1" applyAlignment="1">
      <alignment horizontal="center" vertical="center"/>
    </xf>
    <xf numFmtId="0" fontId="1" fillId="0" borderId="64" xfId="5" applyBorder="1" applyAlignment="1">
      <alignment horizontal="center" vertical="center"/>
    </xf>
    <xf numFmtId="0" fontId="1" fillId="0" borderId="154" xfId="5" applyBorder="1" applyAlignment="1">
      <alignment horizontal="center" vertical="center"/>
    </xf>
    <xf numFmtId="0" fontId="1" fillId="0" borderId="156" xfId="5" applyBorder="1" applyAlignment="1">
      <alignment horizontal="center" vertical="center"/>
    </xf>
    <xf numFmtId="0" fontId="1" fillId="0" borderId="158" xfId="5" applyBorder="1" applyAlignment="1">
      <alignment horizontal="center" vertical="center"/>
    </xf>
    <xf numFmtId="0" fontId="1" fillId="0" borderId="157" xfId="5" applyBorder="1" applyAlignment="1">
      <alignment horizontal="center" vertical="center"/>
    </xf>
    <xf numFmtId="0" fontId="109" fillId="0" borderId="185" xfId="5" applyFont="1" applyBorder="1" applyAlignment="1">
      <alignment horizontal="center" vertical="center"/>
    </xf>
    <xf numFmtId="0" fontId="109" fillId="0" borderId="172" xfId="5" applyFont="1" applyBorder="1" applyAlignment="1">
      <alignment horizontal="center" vertical="center"/>
    </xf>
    <xf numFmtId="0" fontId="109" fillId="0" borderId="161" xfId="5" applyFont="1" applyBorder="1" applyAlignment="1">
      <alignment horizontal="center" vertical="center"/>
    </xf>
    <xf numFmtId="0" fontId="109" fillId="0" borderId="162" xfId="5" applyFont="1" applyBorder="1" applyAlignment="1">
      <alignment horizontal="center" vertical="center"/>
    </xf>
    <xf numFmtId="0" fontId="111" fillId="0" borderId="154" xfId="5" applyFont="1" applyBorder="1" applyAlignment="1">
      <alignment horizontal="left" vertical="top" wrapText="1"/>
    </xf>
    <xf numFmtId="0" fontId="111" fillId="0" borderId="155" xfId="5" applyFont="1" applyBorder="1" applyAlignment="1">
      <alignment horizontal="left" vertical="top" wrapText="1"/>
    </xf>
    <xf numFmtId="0" fontId="111" fillId="0" borderId="156" xfId="5" applyFont="1" applyBorder="1" applyAlignment="1">
      <alignment horizontal="left" vertical="top" wrapText="1"/>
    </xf>
    <xf numFmtId="0" fontId="111" fillId="0" borderId="177" xfId="5" applyFont="1" applyBorder="1" applyAlignment="1">
      <alignment horizontal="left" vertical="top" wrapText="1"/>
    </xf>
    <xf numFmtId="0" fontId="111" fillId="0" borderId="0" xfId="5" applyFont="1" applyAlignment="1">
      <alignment horizontal="left" vertical="top" wrapText="1"/>
    </xf>
    <xf numFmtId="0" fontId="111" fillId="0" borderId="159" xfId="5" applyFont="1" applyBorder="1" applyAlignment="1">
      <alignment horizontal="left" vertical="top" wrapText="1"/>
    </xf>
    <xf numFmtId="0" fontId="111" fillId="0" borderId="158" xfId="5" applyFont="1" applyBorder="1" applyAlignment="1">
      <alignment horizontal="left" vertical="top" wrapText="1"/>
    </xf>
    <xf numFmtId="0" fontId="111" fillId="0" borderId="150" xfId="5" applyFont="1" applyBorder="1" applyAlignment="1">
      <alignment horizontal="left" vertical="top" wrapText="1"/>
    </xf>
    <xf numFmtId="0" fontId="111" fillId="0" borderId="157" xfId="5" applyFont="1" applyBorder="1" applyAlignment="1">
      <alignment horizontal="left" vertical="top" wrapText="1"/>
    </xf>
    <xf numFmtId="0" fontId="107" fillId="0" borderId="154" xfId="5" applyFont="1" applyBorder="1" applyAlignment="1">
      <alignment horizontal="center" vertical="center" wrapText="1"/>
    </xf>
    <xf numFmtId="0" fontId="107" fillId="0" borderId="156" xfId="5" applyFont="1" applyBorder="1" applyAlignment="1">
      <alignment horizontal="center" vertical="center"/>
    </xf>
    <xf numFmtId="0" fontId="107" fillId="0" borderId="177" xfId="5" applyFont="1" applyBorder="1" applyAlignment="1">
      <alignment horizontal="center" vertical="center"/>
    </xf>
    <xf numFmtId="0" fontId="107" fillId="0" borderId="159" xfId="5" applyFont="1" applyBorder="1" applyAlignment="1">
      <alignment horizontal="center" vertical="center"/>
    </xf>
    <xf numFmtId="0" fontId="107" fillId="0" borderId="158" xfId="5" applyFont="1" applyBorder="1" applyAlignment="1">
      <alignment horizontal="center" vertical="center"/>
    </xf>
    <xf numFmtId="0" fontId="107" fillId="0" borderId="157" xfId="5" applyFont="1" applyBorder="1" applyAlignment="1">
      <alignment horizontal="center" vertical="center"/>
    </xf>
    <xf numFmtId="0" fontId="108" fillId="0" borderId="178" xfId="5" applyFont="1" applyBorder="1" applyAlignment="1">
      <alignment horizontal="center" vertical="center"/>
    </xf>
    <xf numFmtId="0" fontId="109" fillId="0" borderId="179" xfId="5" applyFont="1" applyBorder="1" applyAlignment="1">
      <alignment horizontal="center" vertical="center"/>
    </xf>
    <xf numFmtId="0" fontId="109" fillId="0" borderId="181" xfId="5" applyFont="1" applyBorder="1" applyAlignment="1">
      <alignment horizontal="center" vertical="center"/>
    </xf>
    <xf numFmtId="0" fontId="109" fillId="0" borderId="42" xfId="5" applyFont="1" applyBorder="1" applyAlignment="1">
      <alignment horizontal="center" vertical="center"/>
    </xf>
    <xf numFmtId="0" fontId="109" fillId="0" borderId="186" xfId="5" applyFont="1" applyBorder="1" applyAlignment="1">
      <alignment horizontal="center" vertical="center"/>
    </xf>
    <xf numFmtId="0" fontId="109" fillId="0" borderId="187" xfId="5" applyFont="1" applyBorder="1" applyAlignment="1">
      <alignment horizontal="center" vertical="center"/>
    </xf>
    <xf numFmtId="0" fontId="109" fillId="0" borderId="179" xfId="5" applyFont="1" applyBorder="1" applyAlignment="1">
      <alignment horizontal="center" vertical="center" wrapText="1"/>
    </xf>
    <xf numFmtId="0" fontId="109" fillId="0" borderId="42" xfId="5" applyFont="1" applyBorder="1" applyAlignment="1">
      <alignment horizontal="center" vertical="center" wrapText="1"/>
    </xf>
    <xf numFmtId="0" fontId="109" fillId="0" borderId="187" xfId="5" applyFont="1" applyBorder="1" applyAlignment="1">
      <alignment horizontal="center" vertical="center" wrapText="1"/>
    </xf>
    <xf numFmtId="0" fontId="110" fillId="0" borderId="180" xfId="5" applyFont="1" applyBorder="1" applyAlignment="1">
      <alignment horizontal="center" vertical="center" wrapText="1"/>
    </xf>
    <xf numFmtId="0" fontId="110" fillId="0" borderId="182" xfId="5" applyFont="1" applyBorder="1" applyAlignment="1">
      <alignment horizontal="center" vertical="center" wrapText="1"/>
    </xf>
    <xf numFmtId="0" fontId="110" fillId="0" borderId="188" xfId="5" applyFont="1" applyBorder="1" applyAlignment="1">
      <alignment horizontal="center" vertical="center" wrapText="1"/>
    </xf>
    <xf numFmtId="0" fontId="108" fillId="0" borderId="161" xfId="5" applyFont="1" applyBorder="1" applyAlignment="1">
      <alignment horizontal="center" vertical="center"/>
    </xf>
    <xf numFmtId="0" fontId="108" fillId="0" borderId="172" xfId="5" applyFont="1" applyBorder="1" applyAlignment="1">
      <alignment horizontal="center" vertical="center"/>
    </xf>
    <xf numFmtId="0" fontId="61" fillId="0" borderId="40" xfId="0" applyFont="1" applyBorder="1" applyAlignment="1" applyProtection="1">
      <alignment horizontal="center" vertical="top"/>
      <protection locked="0"/>
    </xf>
    <xf numFmtId="0" fontId="61" fillId="0" borderId="41" xfId="0" applyFont="1" applyBorder="1" applyAlignment="1" applyProtection="1">
      <alignment horizontal="center" vertical="top"/>
      <protection locked="0"/>
    </xf>
    <xf numFmtId="0" fontId="61" fillId="0" borderId="32" xfId="0" applyFont="1" applyBorder="1" applyAlignment="1" applyProtection="1">
      <alignment horizontal="center" vertical="top"/>
      <protection locked="0"/>
    </xf>
    <xf numFmtId="0" fontId="8" fillId="3" borderId="11" xfId="0" applyFont="1" applyFill="1" applyBorder="1" applyAlignment="1" applyProtection="1">
      <alignment vertical="center"/>
      <protection locked="0"/>
    </xf>
    <xf numFmtId="0" fontId="8" fillId="3" borderId="13" xfId="0" applyFont="1" applyFill="1" applyBorder="1" applyAlignment="1" applyProtection="1">
      <alignment vertical="center"/>
      <protection locked="0"/>
    </xf>
    <xf numFmtId="0" fontId="6" fillId="3" borderId="61" xfId="0" applyFont="1" applyFill="1" applyBorder="1" applyAlignment="1" applyProtection="1">
      <alignment horizontal="left" vertical="top" wrapText="1"/>
      <protection locked="0"/>
    </xf>
    <xf numFmtId="0" fontId="6" fillId="3" borderId="13" xfId="0" applyFont="1" applyFill="1" applyBorder="1" applyAlignment="1" applyProtection="1">
      <alignment horizontal="left" vertical="top" wrapText="1"/>
      <protection locked="0"/>
    </xf>
    <xf numFmtId="0" fontId="6" fillId="3" borderId="40" xfId="0" applyFont="1" applyFill="1" applyBorder="1" applyAlignment="1" applyProtection="1">
      <alignment horizontal="left" vertical="top" wrapText="1"/>
      <protection locked="0"/>
    </xf>
    <xf numFmtId="0" fontId="6" fillId="3" borderId="32" xfId="0" applyFont="1" applyFill="1" applyBorder="1" applyAlignment="1" applyProtection="1">
      <alignment horizontal="left" vertical="top" wrapText="1"/>
      <protection locked="0"/>
    </xf>
    <xf numFmtId="0" fontId="6" fillId="9" borderId="78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center"/>
    </xf>
    <xf numFmtId="200" fontId="8" fillId="0" borderId="6" xfId="0" applyNumberFormat="1" applyFont="1" applyBorder="1" applyAlignment="1">
      <alignment vertical="center"/>
    </xf>
    <xf numFmtId="200" fontId="8" fillId="0" borderId="7" xfId="0" applyNumberFormat="1" applyFont="1" applyBorder="1" applyAlignment="1">
      <alignment vertical="center"/>
    </xf>
    <xf numFmtId="201" fontId="22" fillId="0" borderId="6" xfId="0" applyNumberFormat="1" applyFont="1" applyBorder="1" applyAlignment="1">
      <alignment vertical="center"/>
    </xf>
    <xf numFmtId="201" fontId="22" fillId="0" borderId="73" xfId="0" applyNumberFormat="1" applyFont="1" applyBorder="1" applyAlignment="1">
      <alignment vertical="center"/>
    </xf>
    <xf numFmtId="57" fontId="7" fillId="0" borderId="46" xfId="0" applyNumberFormat="1" applyFont="1" applyBorder="1" applyAlignment="1">
      <alignment horizontal="center" vertical="center"/>
    </xf>
    <xf numFmtId="57" fontId="7" fillId="0" borderId="79" xfId="0" applyNumberFormat="1" applyFont="1" applyBorder="1" applyAlignment="1">
      <alignment horizontal="center" vertical="center"/>
    </xf>
    <xf numFmtId="201" fontId="11" fillId="0" borderId="78" xfId="0" applyNumberFormat="1" applyFont="1" applyBorder="1" applyAlignment="1">
      <alignment vertical="center"/>
    </xf>
    <xf numFmtId="201" fontId="11" fillId="0" borderId="77" xfId="0" applyNumberFormat="1" applyFont="1" applyBorder="1" applyAlignment="1">
      <alignment vertical="center"/>
    </xf>
    <xf numFmtId="201" fontId="8" fillId="0" borderId="6" xfId="0" applyNumberFormat="1" applyFont="1" applyBorder="1" applyAlignment="1">
      <alignment horizontal="left" vertical="center"/>
    </xf>
    <xf numFmtId="201" fontId="8" fillId="0" borderId="7" xfId="0" applyNumberFormat="1" applyFont="1" applyBorder="1" applyAlignment="1">
      <alignment horizontal="left" vertical="center"/>
    </xf>
    <xf numFmtId="0" fontId="22" fillId="0" borderId="78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 shrinkToFit="1"/>
    </xf>
    <xf numFmtId="201" fontId="22" fillId="0" borderId="7" xfId="0" applyNumberFormat="1" applyFont="1" applyBorder="1" applyAlignment="1">
      <alignment vertical="center"/>
    </xf>
    <xf numFmtId="0" fontId="21" fillId="9" borderId="78" xfId="0" applyFont="1" applyFill="1" applyBorder="1" applyAlignment="1">
      <alignment horizontal="distributed" vertical="center" justifyLastLine="1"/>
    </xf>
    <xf numFmtId="0" fontId="21" fillId="9" borderId="46" xfId="0" applyFont="1" applyFill="1" applyBorder="1" applyAlignment="1">
      <alignment horizontal="distributed" vertical="center" justifyLastLine="1"/>
    </xf>
    <xf numFmtId="0" fontId="21" fillId="9" borderId="79" xfId="0" applyFont="1" applyFill="1" applyBorder="1" applyAlignment="1">
      <alignment horizontal="distributed" vertical="center" justifyLastLine="1"/>
    </xf>
    <xf numFmtId="178" fontId="6" fillId="0" borderId="0" xfId="0" applyNumberFormat="1" applyFont="1" applyAlignment="1">
      <alignment horizontal="right" vertical="center"/>
    </xf>
    <xf numFmtId="0" fontId="21" fillId="0" borderId="2" xfId="0" applyFont="1" applyBorder="1" applyAlignment="1">
      <alignment horizontal="right" vertical="center" wrapText="1"/>
    </xf>
    <xf numFmtId="178" fontId="21" fillId="0" borderId="0" xfId="0" applyNumberFormat="1" applyFont="1" applyAlignment="1">
      <alignment horizontal="right" vertical="center"/>
    </xf>
    <xf numFmtId="0" fontId="7" fillId="0" borderId="18" xfId="0" applyFont="1" applyBorder="1" applyAlignment="1">
      <alignment horizontal="center" vertical="top" wrapText="1"/>
    </xf>
    <xf numFmtId="0" fontId="7" fillId="0" borderId="64" xfId="0" applyFont="1" applyBorder="1" applyAlignment="1">
      <alignment horizontal="center" vertical="top" wrapText="1"/>
    </xf>
    <xf numFmtId="197" fontId="21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center" wrapText="1"/>
    </xf>
    <xf numFmtId="0" fontId="29" fillId="0" borderId="41" xfId="0" applyFont="1" applyBorder="1" applyAlignment="1">
      <alignment horizontal="center" wrapText="1"/>
    </xf>
    <xf numFmtId="0" fontId="21" fillId="9" borderId="16" xfId="0" applyFont="1" applyFill="1" applyBorder="1" applyAlignment="1">
      <alignment horizontal="center" vertical="center"/>
    </xf>
    <xf numFmtId="0" fontId="21" fillId="9" borderId="44" xfId="0" applyFont="1" applyFill="1" applyBorder="1" applyAlignment="1">
      <alignment horizontal="center" vertical="center"/>
    </xf>
    <xf numFmtId="0" fontId="21" fillId="9" borderId="78" xfId="0" applyFont="1" applyFill="1" applyBorder="1" applyAlignment="1">
      <alignment horizontal="center" vertical="center"/>
    </xf>
    <xf numFmtId="0" fontId="21" fillId="9" borderId="79" xfId="0" applyFont="1" applyFill="1" applyBorder="1" applyAlignment="1">
      <alignment horizontal="center" vertical="center"/>
    </xf>
    <xf numFmtId="187" fontId="27" fillId="5" borderId="14" xfId="0" applyNumberFormat="1" applyFont="1" applyFill="1" applyBorder="1" applyAlignment="1" applyProtection="1">
      <alignment horizontal="center"/>
      <protection locked="0"/>
    </xf>
    <xf numFmtId="187" fontId="27" fillId="5" borderId="80" xfId="0" applyNumberFormat="1" applyFont="1" applyFill="1" applyBorder="1" applyAlignment="1" applyProtection="1">
      <alignment horizontal="center"/>
      <protection locked="0"/>
    </xf>
    <xf numFmtId="187" fontId="27" fillId="5" borderId="72" xfId="0" applyNumberFormat="1" applyFont="1" applyFill="1" applyBorder="1" applyAlignment="1" applyProtection="1">
      <alignment horizontal="center"/>
      <protection locked="0"/>
    </xf>
    <xf numFmtId="0" fontId="21" fillId="9" borderId="38" xfId="0" applyFont="1" applyFill="1" applyBorder="1" applyAlignment="1">
      <alignment horizontal="center" vertical="center"/>
    </xf>
    <xf numFmtId="0" fontId="21" fillId="9" borderId="92" xfId="0" applyFont="1" applyFill="1" applyBorder="1" applyAlignment="1">
      <alignment horizontal="center" vertical="center"/>
    </xf>
    <xf numFmtId="187" fontId="27" fillId="5" borderId="78" xfId="0" applyNumberFormat="1" applyFont="1" applyFill="1" applyBorder="1" applyAlignment="1" applyProtection="1">
      <alignment horizontal="center"/>
      <protection locked="0"/>
    </xf>
    <xf numFmtId="187" fontId="27" fillId="5" borderId="46" xfId="0" applyNumberFormat="1" applyFont="1" applyFill="1" applyBorder="1" applyAlignment="1" applyProtection="1">
      <alignment horizontal="center"/>
      <protection locked="0"/>
    </xf>
    <xf numFmtId="187" fontId="27" fillId="5" borderId="79" xfId="0" applyNumberFormat="1" applyFont="1" applyFill="1" applyBorder="1" applyAlignment="1" applyProtection="1">
      <alignment horizontal="center"/>
      <protection locked="0"/>
    </xf>
    <xf numFmtId="187" fontId="27" fillId="5" borderId="6" xfId="0" applyNumberFormat="1" applyFont="1" applyFill="1" applyBorder="1" applyAlignment="1" applyProtection="1">
      <alignment horizontal="center"/>
      <protection locked="0"/>
    </xf>
    <xf numFmtId="187" fontId="27" fillId="5" borderId="8" xfId="0" applyNumberFormat="1" applyFont="1" applyFill="1" applyBorder="1" applyAlignment="1" applyProtection="1">
      <alignment horizontal="center"/>
      <protection locked="0"/>
    </xf>
    <xf numFmtId="187" fontId="27" fillId="5" borderId="73" xfId="0" applyNumberFormat="1" applyFont="1" applyFill="1" applyBorder="1" applyAlignment="1" applyProtection="1">
      <alignment horizontal="center"/>
      <protection locked="0"/>
    </xf>
    <xf numFmtId="0" fontId="86" fillId="5" borderId="17" xfId="0" applyFont="1" applyFill="1" applyBorder="1" applyAlignment="1">
      <alignment horizontal="center" vertical="center" wrapText="1"/>
    </xf>
    <xf numFmtId="0" fontId="86" fillId="5" borderId="18" xfId="0" applyFont="1" applyFill="1" applyBorder="1" applyAlignment="1">
      <alignment horizontal="center" vertical="center" wrapText="1"/>
    </xf>
    <xf numFmtId="192" fontId="42" fillId="3" borderId="24" xfId="0" applyNumberFormat="1" applyFont="1" applyFill="1" applyBorder="1" applyAlignment="1" applyProtection="1">
      <alignment horizontal="center" vertical="center"/>
      <protection locked="0"/>
    </xf>
    <xf numFmtId="0" fontId="24" fillId="0" borderId="23" xfId="0" applyFont="1" applyBorder="1" applyProtection="1">
      <protection locked="0"/>
    </xf>
    <xf numFmtId="0" fontId="11" fillId="0" borderId="0" xfId="0" applyFont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86" fillId="5" borderId="68" xfId="0" applyFont="1" applyFill="1" applyBorder="1" applyAlignment="1" applyProtection="1">
      <alignment horizontal="center" vertical="center"/>
      <protection locked="0"/>
    </xf>
    <xf numFmtId="0" fontId="86" fillId="5" borderId="69" xfId="0" applyFont="1" applyFill="1" applyBorder="1" applyAlignment="1" applyProtection="1">
      <alignment horizontal="center" vertical="center"/>
      <protection locked="0"/>
    </xf>
    <xf numFmtId="0" fontId="86" fillId="5" borderId="75" xfId="0" applyFont="1" applyFill="1" applyBorder="1" applyAlignment="1" applyProtection="1">
      <alignment horizontal="center" vertical="center"/>
      <protection locked="0"/>
    </xf>
    <xf numFmtId="0" fontId="86" fillId="5" borderId="96" xfId="0" applyFont="1" applyFill="1" applyBorder="1" applyAlignment="1" applyProtection="1">
      <alignment horizontal="center" vertical="center"/>
      <protection locked="0"/>
    </xf>
    <xf numFmtId="0" fontId="86" fillId="5" borderId="4" xfId="0" applyFont="1" applyFill="1" applyBorder="1" applyAlignment="1" applyProtection="1">
      <alignment horizontal="center" vertical="center"/>
      <protection locked="0"/>
    </xf>
    <xf numFmtId="0" fontId="86" fillId="5" borderId="76" xfId="0" applyFont="1" applyFill="1" applyBorder="1" applyAlignment="1" applyProtection="1">
      <alignment horizontal="center" vertical="center"/>
      <protection locked="0"/>
    </xf>
    <xf numFmtId="0" fontId="86" fillId="5" borderId="19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49" fontId="86" fillId="5" borderId="63" xfId="0" applyNumberFormat="1" applyFont="1" applyFill="1" applyBorder="1" applyAlignment="1" applyProtection="1">
      <alignment horizontal="center" vertical="center"/>
      <protection locked="0"/>
    </xf>
    <xf numFmtId="49" fontId="86" fillId="5" borderId="32" xfId="0" applyNumberFormat="1" applyFont="1" applyFill="1" applyBorder="1" applyAlignment="1" applyProtection="1">
      <alignment horizontal="center" vertical="center"/>
      <protection locked="0"/>
    </xf>
    <xf numFmtId="192" fontId="86" fillId="0" borderId="18" xfId="0" applyNumberFormat="1" applyFont="1" applyBorder="1" applyAlignment="1">
      <alignment horizontal="center" vertical="center"/>
    </xf>
    <xf numFmtId="0" fontId="86" fillId="0" borderId="18" xfId="0" applyFont="1" applyBorder="1" applyAlignment="1">
      <alignment horizontal="center" vertical="center"/>
    </xf>
    <xf numFmtId="192" fontId="4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left" vertical="center" shrinkToFit="1"/>
    </xf>
    <xf numFmtId="0" fontId="64" fillId="0" borderId="5" xfId="0" applyFont="1" applyBorder="1" applyAlignment="1">
      <alignment horizontal="left" vertical="top" wrapText="1" shrinkToFit="1"/>
    </xf>
    <xf numFmtId="0" fontId="64" fillId="0" borderId="5" xfId="0" applyFont="1" applyBorder="1" applyAlignment="1">
      <alignment horizontal="left" vertical="top" shrinkToFit="1"/>
    </xf>
    <xf numFmtId="0" fontId="64" fillId="0" borderId="139" xfId="0" applyFont="1" applyBorder="1" applyAlignment="1">
      <alignment horizontal="left" vertical="top" shrinkToFit="1"/>
    </xf>
    <xf numFmtId="0" fontId="64" fillId="0" borderId="142" xfId="0" applyFont="1" applyBorder="1" applyAlignment="1">
      <alignment horizontal="left" vertical="top" shrinkToFit="1"/>
    </xf>
    <xf numFmtId="0" fontId="9" fillId="0" borderId="104" xfId="0" applyFont="1" applyBorder="1"/>
    <xf numFmtId="0" fontId="9" fillId="0" borderId="89" xfId="0" applyFont="1" applyBorder="1"/>
    <xf numFmtId="0" fontId="5" fillId="9" borderId="24" xfId="0" applyFont="1" applyFill="1" applyBorder="1" applyAlignment="1">
      <alignment horizontal="left" vertical="center" wrapText="1"/>
    </xf>
    <xf numFmtId="0" fontId="5" fillId="9" borderId="23" xfId="0" applyFont="1" applyFill="1" applyBorder="1" applyAlignment="1">
      <alignment horizontal="left" vertical="center"/>
    </xf>
    <xf numFmtId="0" fontId="64" fillId="0" borderId="140" xfId="0" applyFont="1" applyBorder="1" applyAlignment="1">
      <alignment horizontal="left" vertical="center" wrapText="1" shrinkToFit="1"/>
    </xf>
    <xf numFmtId="0" fontId="64" fillId="0" borderId="141" xfId="0" applyFont="1" applyBorder="1" applyAlignment="1">
      <alignment horizontal="left" vertical="center" wrapText="1" shrinkToFit="1"/>
    </xf>
    <xf numFmtId="192" fontId="42" fillId="3" borderId="23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192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192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192" fontId="8" fillId="3" borderId="8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45" xfId="0" applyFont="1" applyBorder="1" applyAlignment="1">
      <alignment horizontal="left" vertical="center" wrapText="1"/>
    </xf>
    <xf numFmtId="0" fontId="11" fillId="0" borderId="139" xfId="0" applyFont="1" applyBorder="1" applyAlignment="1">
      <alignment horizontal="left" vertical="center" wrapText="1"/>
    </xf>
    <xf numFmtId="0" fontId="9" fillId="0" borderId="138" xfId="0" applyFont="1" applyBorder="1" applyAlignment="1">
      <alignment horizontal="left" vertical="center" wrapText="1"/>
    </xf>
    <xf numFmtId="0" fontId="9" fillId="0" borderId="139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 shrinkToFit="1"/>
    </xf>
    <xf numFmtId="0" fontId="86" fillId="5" borderId="76" xfId="0" applyFont="1" applyFill="1" applyBorder="1" applyAlignment="1">
      <alignment horizontal="center" vertical="center"/>
    </xf>
    <xf numFmtId="0" fontId="86" fillId="5" borderId="19" xfId="0" applyFont="1" applyFill="1" applyBorder="1" applyAlignment="1">
      <alignment horizontal="center" vertical="center"/>
    </xf>
    <xf numFmtId="0" fontId="86" fillId="5" borderId="70" xfId="0" applyFont="1" applyFill="1" applyBorder="1" applyAlignment="1" applyProtection="1">
      <alignment horizontal="center" vertical="center"/>
      <protection locked="0"/>
    </xf>
    <xf numFmtId="205" fontId="24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5" xfId="3" applyFont="1" applyFill="1" applyBorder="1" applyAlignment="1" applyProtection="1">
      <alignment horizontal="center" vertical="center" wrapText="1"/>
    </xf>
    <xf numFmtId="0" fontId="89" fillId="0" borderId="65" xfId="3" applyFont="1" applyFill="1" applyBorder="1" applyAlignment="1" applyProtection="1">
      <alignment horizontal="center" vertical="center" wrapText="1"/>
    </xf>
    <xf numFmtId="0" fontId="89" fillId="0" borderId="22" xfId="3" applyFont="1" applyFill="1" applyBorder="1" applyAlignment="1" applyProtection="1">
      <alignment horizontal="center" vertical="center" wrapText="1"/>
    </xf>
    <xf numFmtId="176" fontId="5" fillId="9" borderId="25" xfId="0" applyNumberFormat="1" applyFont="1" applyFill="1" applyBorder="1" applyAlignment="1">
      <alignment horizontal="center" vertical="center"/>
    </xf>
    <xf numFmtId="176" fontId="5" fillId="9" borderId="23" xfId="0" applyNumberFormat="1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left" vertical="center" wrapText="1"/>
    </xf>
    <xf numFmtId="0" fontId="5" fillId="9" borderId="33" xfId="0" applyFont="1" applyFill="1" applyBorder="1" applyAlignment="1">
      <alignment horizontal="left" vertical="center"/>
    </xf>
    <xf numFmtId="0" fontId="5" fillId="9" borderId="30" xfId="0" applyFont="1" applyFill="1" applyBorder="1" applyAlignment="1">
      <alignment horizontal="left" vertical="center"/>
    </xf>
    <xf numFmtId="176" fontId="5" fillId="9" borderId="5" xfId="0" quotePrefix="1" applyNumberFormat="1" applyFont="1" applyFill="1" applyBorder="1" applyAlignment="1">
      <alignment horizontal="center" vertical="center"/>
    </xf>
    <xf numFmtId="176" fontId="5" fillId="9" borderId="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wrapText="1"/>
    </xf>
    <xf numFmtId="0" fontId="9" fillId="0" borderId="15" xfId="0" applyFont="1" applyBorder="1"/>
    <xf numFmtId="0" fontId="5" fillId="9" borderId="24" xfId="0" applyFont="1" applyFill="1" applyBorder="1" applyAlignment="1">
      <alignment horizontal="left" vertical="center" shrinkToFit="1"/>
    </xf>
    <xf numFmtId="0" fontId="0" fillId="10" borderId="23" xfId="0" applyFill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9" fillId="0" borderId="29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88" fillId="0" borderId="93" xfId="3" applyFont="1" applyFill="1" applyBorder="1" applyAlignment="1" applyProtection="1">
      <alignment horizontal="center" vertical="center" wrapText="1"/>
    </xf>
    <xf numFmtId="0" fontId="9" fillId="0" borderId="24" xfId="0" applyFont="1" applyBorder="1"/>
    <xf numFmtId="0" fontId="0" fillId="0" borderId="24" xfId="0" applyBorder="1"/>
    <xf numFmtId="0" fontId="0" fillId="0" borderId="23" xfId="0" applyBorder="1"/>
    <xf numFmtId="0" fontId="64" fillId="0" borderId="140" xfId="0" applyFont="1" applyBorder="1" applyAlignment="1">
      <alignment horizontal="left" vertical="center" wrapText="1"/>
    </xf>
    <xf numFmtId="0" fontId="64" fillId="0" borderId="141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5" fillId="9" borderId="33" xfId="0" applyFont="1" applyFill="1" applyBorder="1" applyAlignment="1">
      <alignment horizontal="left" vertical="center" wrapText="1"/>
    </xf>
    <xf numFmtId="176" fontId="5" fillId="9" borderId="23" xfId="0" quotePrefix="1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9" borderId="85" xfId="0" applyFont="1" applyFill="1" applyBorder="1" applyAlignment="1">
      <alignment horizontal="center" vertical="center" wrapText="1"/>
    </xf>
    <xf numFmtId="0" fontId="21" fillId="9" borderId="46" xfId="0" applyFont="1" applyFill="1" applyBorder="1" applyAlignment="1">
      <alignment horizontal="center" vertical="center"/>
    </xf>
    <xf numFmtId="0" fontId="21" fillId="9" borderId="77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11" fillId="0" borderId="140" xfId="0" applyFont="1" applyBorder="1" applyAlignment="1">
      <alignment horizontal="left" vertical="center" wrapText="1"/>
    </xf>
    <xf numFmtId="0" fontId="11" fillId="0" borderId="141" xfId="0" applyFont="1" applyBorder="1" applyAlignment="1">
      <alignment horizontal="left" vertical="center" wrapText="1"/>
    </xf>
    <xf numFmtId="0" fontId="86" fillId="11" borderId="17" xfId="0" applyFont="1" applyFill="1" applyBorder="1" applyAlignment="1">
      <alignment horizontal="center" vertical="center" wrapText="1"/>
    </xf>
    <xf numFmtId="0" fontId="86" fillId="11" borderId="18" xfId="0" applyFont="1" applyFill="1" applyBorder="1" applyAlignment="1">
      <alignment horizontal="center" vertical="center" wrapText="1"/>
    </xf>
    <xf numFmtId="0" fontId="86" fillId="11" borderId="4" xfId="0" applyFont="1" applyFill="1" applyBorder="1" applyAlignment="1">
      <alignment horizontal="center" vertical="center" wrapText="1"/>
    </xf>
    <xf numFmtId="0" fontId="86" fillId="11" borderId="40" xfId="0" applyFont="1" applyFill="1" applyBorder="1" applyAlignment="1">
      <alignment horizontal="center" vertical="center" wrapText="1"/>
    </xf>
    <xf numFmtId="192" fontId="42" fillId="3" borderId="24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43" xfId="0" applyFont="1" applyBorder="1" applyAlignment="1">
      <alignment horizontal="left" vertical="center" wrapText="1"/>
    </xf>
    <xf numFmtId="0" fontId="9" fillId="0" borderId="14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11" fillId="0" borderId="24" xfId="0" applyFont="1" applyBorder="1" applyAlignment="1">
      <alignment vertical="center" wrapText="1"/>
    </xf>
    <xf numFmtId="0" fontId="9" fillId="0" borderId="105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wrapText="1"/>
    </xf>
    <xf numFmtId="0" fontId="0" fillId="10" borderId="32" xfId="0" applyFill="1" applyBorder="1"/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85" xfId="0" applyFont="1" applyBorder="1" applyAlignment="1" applyProtection="1">
      <alignment horizontal="center" vertical="center"/>
      <protection locked="0"/>
    </xf>
    <xf numFmtId="0" fontId="9" fillId="0" borderId="135" xfId="0" applyFont="1" applyBorder="1" applyAlignment="1">
      <alignment horizontal="left" vertical="center" shrinkToFit="1"/>
    </xf>
    <xf numFmtId="0" fontId="9" fillId="0" borderId="136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left" vertical="center"/>
    </xf>
    <xf numFmtId="0" fontId="9" fillId="0" borderId="135" xfId="0" applyFont="1" applyBorder="1" applyAlignment="1">
      <alignment horizontal="left" vertical="center" wrapText="1"/>
    </xf>
    <xf numFmtId="0" fontId="9" fillId="0" borderId="13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201" fontId="22" fillId="0" borderId="6" xfId="0" applyNumberFormat="1" applyFont="1" applyBorder="1" applyAlignment="1">
      <alignment horizontal="left" vertical="center"/>
    </xf>
    <xf numFmtId="201" fontId="22" fillId="0" borderId="8" xfId="0" applyNumberFormat="1" applyFont="1" applyBorder="1" applyAlignment="1">
      <alignment horizontal="left" vertical="center"/>
    </xf>
    <xf numFmtId="201" fontId="22" fillId="0" borderId="73" xfId="0" applyNumberFormat="1" applyFont="1" applyBorder="1" applyAlignment="1">
      <alignment horizontal="left" vertical="center"/>
    </xf>
    <xf numFmtId="0" fontId="24" fillId="8" borderId="25" xfId="0" applyFont="1" applyFill="1" applyBorder="1" applyAlignment="1" applyProtection="1">
      <alignment horizontal="left" vertical="center" wrapText="1"/>
      <protection locked="0"/>
    </xf>
    <xf numFmtId="0" fontId="24" fillId="8" borderId="85" xfId="0" applyFont="1" applyFill="1" applyBorder="1" applyAlignment="1" applyProtection="1">
      <alignment horizontal="left" vertical="center" wrapText="1"/>
      <protection locked="0"/>
    </xf>
    <xf numFmtId="0" fontId="24" fillId="8" borderId="24" xfId="0" applyFont="1" applyFill="1" applyBorder="1" applyAlignment="1" applyProtection="1">
      <alignment horizontal="left" vertical="center" wrapText="1"/>
      <protection locked="0"/>
    </xf>
    <xf numFmtId="0" fontId="5" fillId="9" borderId="85" xfId="0" applyFont="1" applyFill="1" applyBorder="1" applyAlignment="1">
      <alignment horizontal="center" vertical="center"/>
    </xf>
    <xf numFmtId="176" fontId="6" fillId="9" borderId="24" xfId="0" applyNumberFormat="1" applyFont="1" applyFill="1" applyBorder="1" applyAlignment="1">
      <alignment horizontal="center" vertical="center"/>
    </xf>
    <xf numFmtId="176" fontId="6" fillId="9" borderId="23" xfId="0" applyNumberFormat="1" applyFont="1" applyFill="1" applyBorder="1" applyAlignment="1">
      <alignment horizontal="center" vertical="center"/>
    </xf>
    <xf numFmtId="176" fontId="5" fillId="9" borderId="24" xfId="0" applyNumberFormat="1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left" vertical="center"/>
    </xf>
    <xf numFmtId="0" fontId="0" fillId="10" borderId="23" xfId="0" applyFill="1" applyBorder="1" applyAlignment="1">
      <alignment horizontal="left" vertical="center"/>
    </xf>
    <xf numFmtId="0" fontId="9" fillId="0" borderId="29" xfId="0" applyFont="1" applyBorder="1" applyAlignment="1">
      <alignment wrapText="1"/>
    </xf>
    <xf numFmtId="0" fontId="9" fillId="0" borderId="28" xfId="0" applyFont="1" applyBorder="1" applyAlignment="1">
      <alignment wrapText="1"/>
    </xf>
    <xf numFmtId="0" fontId="9" fillId="0" borderId="30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5" fillId="9" borderId="29" xfId="0" applyFont="1" applyFill="1" applyBorder="1" applyAlignment="1">
      <alignment horizontal="left" vertical="center" wrapText="1" shrinkToFit="1"/>
    </xf>
    <xf numFmtId="0" fontId="5" fillId="9" borderId="30" xfId="0" applyFont="1" applyFill="1" applyBorder="1" applyAlignment="1">
      <alignment horizontal="left" vertical="center" wrapText="1" shrinkToFit="1"/>
    </xf>
    <xf numFmtId="0" fontId="9" fillId="0" borderId="29" xfId="0" applyFont="1" applyBorder="1" applyAlignment="1">
      <alignment horizontal="left" vertical="center" shrinkToFit="1"/>
    </xf>
    <xf numFmtId="0" fontId="21" fillId="9" borderId="24" xfId="0" applyFont="1" applyFill="1" applyBorder="1" applyAlignment="1">
      <alignment horizontal="center" vertical="center"/>
    </xf>
    <xf numFmtId="192" fontId="42" fillId="3" borderId="44" xfId="0" applyNumberFormat="1" applyFont="1" applyFill="1" applyBorder="1" applyAlignment="1" applyProtection="1">
      <alignment horizontal="center" vertical="center" wrapText="1"/>
      <protection locked="0"/>
    </xf>
    <xf numFmtId="192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8" borderId="26" xfId="0" applyFont="1" applyFill="1" applyBorder="1" applyAlignment="1" applyProtection="1">
      <alignment horizontal="left" vertical="center" wrapText="1"/>
      <protection locked="0"/>
    </xf>
    <xf numFmtId="0" fontId="5" fillId="9" borderId="25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0" fontId="5" fillId="9" borderId="38" xfId="0" applyFont="1" applyFill="1" applyBorder="1" applyAlignment="1">
      <alignment horizontal="left" vertical="center" wrapText="1"/>
    </xf>
    <xf numFmtId="176" fontId="5" fillId="9" borderId="44" xfId="0" quotePrefix="1" applyNumberFormat="1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shrinkToFit="1"/>
    </xf>
    <xf numFmtId="0" fontId="9" fillId="0" borderId="92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left" vertical="center" shrinkToFit="1"/>
    </xf>
    <xf numFmtId="0" fontId="0" fillId="10" borderId="2" xfId="0" applyFill="1" applyBorder="1"/>
    <xf numFmtId="0" fontId="5" fillId="9" borderId="23" xfId="0" applyFont="1" applyFill="1" applyBorder="1" applyAlignment="1">
      <alignment horizontal="center" vertical="center" wrapText="1"/>
    </xf>
    <xf numFmtId="0" fontId="9" fillId="0" borderId="110" xfId="0" applyFont="1" applyBorder="1"/>
    <xf numFmtId="0" fontId="0" fillId="0" borderId="110" xfId="0" applyBorder="1"/>
    <xf numFmtId="0" fontId="0" fillId="0" borderId="112" xfId="0" applyBorder="1"/>
    <xf numFmtId="0" fontId="9" fillId="0" borderId="88" xfId="0" applyFont="1" applyBorder="1"/>
    <xf numFmtId="0" fontId="9" fillId="0" borderId="87" xfId="0" applyFont="1" applyBorder="1"/>
    <xf numFmtId="0" fontId="9" fillId="0" borderId="99" xfId="0" applyFont="1" applyBorder="1"/>
    <xf numFmtId="0" fontId="9" fillId="0" borderId="100" xfId="0" applyFont="1" applyBorder="1"/>
    <xf numFmtId="0" fontId="9" fillId="0" borderId="113" xfId="0" applyFont="1" applyBorder="1"/>
    <xf numFmtId="0" fontId="9" fillId="0" borderId="114" xfId="0" applyFont="1" applyBorder="1"/>
    <xf numFmtId="0" fontId="9" fillId="0" borderId="88" xfId="0" applyFont="1" applyBorder="1" applyAlignment="1">
      <alignment horizontal="center"/>
    </xf>
    <xf numFmtId="0" fontId="9" fillId="0" borderId="87" xfId="0" applyFont="1" applyBorder="1" applyAlignment="1">
      <alignment horizontal="center"/>
    </xf>
    <xf numFmtId="0" fontId="9" fillId="0" borderId="113" xfId="0" applyFont="1" applyBorder="1" applyAlignment="1">
      <alignment horizontal="center"/>
    </xf>
    <xf numFmtId="0" fontId="9" fillId="0" borderId="114" xfId="0" applyFont="1" applyBorder="1" applyAlignment="1">
      <alignment horizontal="center"/>
    </xf>
    <xf numFmtId="0" fontId="0" fillId="0" borderId="23" xfId="0" applyBorder="1" applyProtection="1">
      <protection locked="0"/>
    </xf>
    <xf numFmtId="192" fontId="42" fillId="3" borderId="23" xfId="0" applyNumberFormat="1" applyFont="1" applyFill="1" applyBorder="1" applyAlignment="1" applyProtection="1">
      <alignment horizontal="center" vertical="center"/>
      <protection locked="0"/>
    </xf>
    <xf numFmtId="0" fontId="8" fillId="3" borderId="38" xfId="0" applyFont="1" applyFill="1" applyBorder="1" applyAlignment="1" applyProtection="1">
      <alignment horizontal="left" vertical="center" wrapText="1"/>
      <protection locked="0"/>
    </xf>
    <xf numFmtId="0" fontId="8" fillId="3" borderId="13" xfId="0" applyFont="1" applyFill="1" applyBorder="1" applyAlignment="1" applyProtection="1">
      <alignment horizontal="left" vertical="center" wrapText="1"/>
      <protection locked="0"/>
    </xf>
    <xf numFmtId="0" fontId="8" fillId="3" borderId="33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9" xfId="0" applyFont="1" applyFill="1" applyBorder="1" applyAlignment="1" applyProtection="1">
      <alignment horizontal="left" vertical="center" wrapText="1"/>
      <protection locked="0"/>
    </xf>
    <xf numFmtId="0" fontId="8" fillId="3" borderId="32" xfId="0" applyFont="1" applyFill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85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9" fillId="0" borderId="78" xfId="0" applyFont="1" applyBorder="1" applyAlignment="1">
      <alignment horizontal="left" vertical="top" wrapText="1"/>
    </xf>
    <xf numFmtId="0" fontId="9" fillId="0" borderId="77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 wrapText="1"/>
    </xf>
    <xf numFmtId="0" fontId="0" fillId="0" borderId="5" xfId="0" applyBorder="1"/>
    <xf numFmtId="0" fontId="9" fillId="0" borderId="29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5" fillId="9" borderId="38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left" vertical="center" wrapText="1" indent="1"/>
    </xf>
    <xf numFmtId="0" fontId="5" fillId="9" borderId="32" xfId="0" applyFont="1" applyFill="1" applyBorder="1" applyAlignment="1">
      <alignment horizontal="left" vertical="center" wrapText="1" indent="1"/>
    </xf>
    <xf numFmtId="0" fontId="9" fillId="0" borderId="108" xfId="0" applyFont="1" applyBorder="1"/>
    <xf numFmtId="0" fontId="9" fillId="0" borderId="109" xfId="0" applyFont="1" applyBorder="1"/>
    <xf numFmtId="49" fontId="86" fillId="5" borderId="97" xfId="0" applyNumberFormat="1" applyFont="1" applyFill="1" applyBorder="1" applyAlignment="1" applyProtection="1">
      <alignment horizontal="center" vertical="center"/>
      <protection locked="0"/>
    </xf>
    <xf numFmtId="0" fontId="0" fillId="0" borderId="111" xfId="0" applyBorder="1"/>
    <xf numFmtId="192" fontId="1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5" fillId="9" borderId="25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176" fontId="5" fillId="9" borderId="24" xfId="0" applyNumberFormat="1" applyFont="1" applyFill="1" applyBorder="1" applyAlignment="1">
      <alignment horizontal="center" vertical="center" shrinkToFit="1"/>
    </xf>
    <xf numFmtId="176" fontId="5" fillId="9" borderId="23" xfId="0" applyNumberFormat="1" applyFont="1" applyFill="1" applyBorder="1" applyAlignment="1">
      <alignment horizontal="center" vertical="center" shrinkToFi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6" fillId="0" borderId="25" xfId="0" applyFont="1" applyBorder="1" applyAlignment="1">
      <alignment vertical="center"/>
    </xf>
    <xf numFmtId="176" fontId="6" fillId="9" borderId="24" xfId="0" applyNumberFormat="1" applyFont="1" applyFill="1" applyBorder="1" applyAlignment="1">
      <alignment horizontal="center" vertical="center" shrinkToFit="1"/>
    </xf>
    <xf numFmtId="176" fontId="6" fillId="9" borderId="25" xfId="0" applyNumberFormat="1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top" wrapText="1"/>
    </xf>
    <xf numFmtId="176" fontId="5" fillId="9" borderId="25" xfId="0" applyNumberFormat="1" applyFont="1" applyFill="1" applyBorder="1" applyAlignment="1">
      <alignment horizontal="center" vertical="center" shrinkToFit="1"/>
    </xf>
    <xf numFmtId="0" fontId="11" fillId="0" borderId="29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86" fillId="5" borderId="86" xfId="0" applyFont="1" applyFill="1" applyBorder="1" applyAlignment="1" applyProtection="1">
      <alignment horizontal="center" vertical="center"/>
      <protection locked="0"/>
    </xf>
    <xf numFmtId="0" fontId="86" fillId="5" borderId="81" xfId="0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/>
    </xf>
    <xf numFmtId="0" fontId="5" fillId="9" borderId="25" xfId="0" applyFont="1" applyFill="1" applyBorder="1" applyAlignment="1">
      <alignment horizontal="left" vertical="center" wrapText="1"/>
    </xf>
    <xf numFmtId="0" fontId="5" fillId="9" borderId="23" xfId="0" applyFont="1" applyFill="1" applyBorder="1" applyAlignment="1">
      <alignment horizontal="left" vertical="center" wrapText="1"/>
    </xf>
    <xf numFmtId="0" fontId="86" fillId="5" borderId="2" xfId="0" applyFont="1" applyFill="1" applyBorder="1" applyAlignment="1" applyProtection="1">
      <alignment horizontal="center" vertical="center"/>
      <protection locked="0"/>
    </xf>
    <xf numFmtId="0" fontId="0" fillId="10" borderId="23" xfId="0" applyFill="1" applyBorder="1" applyAlignment="1">
      <alignment horizontal="left" vertical="center" wrapText="1"/>
    </xf>
    <xf numFmtId="0" fontId="86" fillId="5" borderId="17" xfId="0" applyFont="1" applyFill="1" applyBorder="1" applyAlignment="1">
      <alignment horizontal="center" vertical="center" textRotation="1"/>
    </xf>
    <xf numFmtId="0" fontId="86" fillId="5" borderId="18" xfId="0" applyFont="1" applyFill="1" applyBorder="1" applyAlignment="1">
      <alignment horizontal="center" vertical="center" textRotation="1"/>
    </xf>
    <xf numFmtId="0" fontId="86" fillId="5" borderId="64" xfId="0" applyFont="1" applyFill="1" applyBorder="1" applyAlignment="1">
      <alignment horizontal="center" vertical="center" textRotation="1"/>
    </xf>
    <xf numFmtId="0" fontId="11" fillId="0" borderId="29" xfId="0" applyFont="1" applyBorder="1" applyAlignment="1">
      <alignment wrapText="1"/>
    </xf>
    <xf numFmtId="0" fontId="11" fillId="0" borderId="28" xfId="0" applyFont="1" applyBorder="1" applyAlignment="1">
      <alignment wrapText="1"/>
    </xf>
    <xf numFmtId="0" fontId="11" fillId="0" borderId="30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64" fillId="0" borderId="14" xfId="0" applyFont="1" applyBorder="1" applyAlignment="1">
      <alignment horizontal="left" vertical="center" wrapText="1"/>
    </xf>
    <xf numFmtId="0" fontId="64" fillId="0" borderId="15" xfId="0" applyFont="1" applyBorder="1" applyAlignment="1">
      <alignment horizontal="left" vertical="center" wrapText="1"/>
    </xf>
    <xf numFmtId="0" fontId="9" fillId="0" borderId="104" xfId="0" applyFont="1" applyBorder="1" applyAlignment="1">
      <alignment horizontal="left" vertical="top" wrapText="1"/>
    </xf>
    <xf numFmtId="0" fontId="9" fillId="0" borderId="89" xfId="0" applyFont="1" applyBorder="1" applyAlignment="1">
      <alignment horizontal="left" vertical="top" wrapText="1"/>
    </xf>
    <xf numFmtId="0" fontId="9" fillId="0" borderId="135" xfId="0" applyFont="1" applyBorder="1" applyAlignment="1">
      <alignment horizontal="left" vertical="center"/>
    </xf>
    <xf numFmtId="0" fontId="86" fillId="0" borderId="4" xfId="0" applyFont="1" applyBorder="1" applyAlignment="1">
      <alignment horizontal="center" vertical="center"/>
    </xf>
    <xf numFmtId="176" fontId="6" fillId="9" borderId="23" xfId="0" applyNumberFormat="1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86" fillId="5" borderId="83" xfId="0" applyFont="1" applyFill="1" applyBorder="1" applyAlignment="1" applyProtection="1">
      <alignment horizontal="center" vertical="center"/>
      <protection locked="0"/>
    </xf>
    <xf numFmtId="0" fontId="86" fillId="0" borderId="75" xfId="0" applyFont="1" applyBorder="1" applyAlignment="1">
      <alignment horizontal="center" vertical="center"/>
    </xf>
    <xf numFmtId="0" fontId="86" fillId="5" borderId="75" xfId="0" applyFont="1" applyFill="1" applyBorder="1" applyAlignment="1">
      <alignment horizontal="center" vertical="center"/>
    </xf>
    <xf numFmtId="0" fontId="86" fillId="5" borderId="83" xfId="0" applyFont="1" applyFill="1" applyBorder="1" applyAlignment="1">
      <alignment horizontal="center" vertical="center"/>
    </xf>
    <xf numFmtId="0" fontId="86" fillId="5" borderId="17" xfId="0" applyFont="1" applyFill="1" applyBorder="1" applyAlignment="1">
      <alignment horizontal="center" vertical="center"/>
    </xf>
    <xf numFmtId="0" fontId="86" fillId="5" borderId="18" xfId="0" applyFont="1" applyFill="1" applyBorder="1" applyAlignment="1">
      <alignment horizontal="center" vertical="center"/>
    </xf>
    <xf numFmtId="0" fontId="86" fillId="5" borderId="17" xfId="0" applyFont="1" applyFill="1" applyBorder="1" applyAlignment="1" applyProtection="1">
      <alignment horizontal="center" vertical="center"/>
      <protection locked="0"/>
    </xf>
    <xf numFmtId="0" fontId="86" fillId="5" borderId="18" xfId="0" applyFont="1" applyFill="1" applyBorder="1" applyAlignment="1" applyProtection="1">
      <alignment horizontal="center" vertical="center"/>
      <protection locked="0"/>
    </xf>
    <xf numFmtId="176" fontId="5" fillId="9" borderId="26" xfId="0" quotePrefix="1" applyNumberFormat="1" applyFont="1" applyFill="1" applyBorder="1" applyAlignment="1">
      <alignment horizontal="center" vertical="center" shrinkToFit="1"/>
    </xf>
    <xf numFmtId="176" fontId="5" fillId="9" borderId="33" xfId="0" quotePrefix="1" applyNumberFormat="1" applyFont="1" applyFill="1" applyBorder="1" applyAlignment="1">
      <alignment horizontal="center" vertical="center" shrinkToFit="1"/>
    </xf>
    <xf numFmtId="202" fontId="41" fillId="18" borderId="84" xfId="0" applyNumberFormat="1" applyFont="1" applyFill="1" applyBorder="1" applyAlignment="1" applyProtection="1">
      <alignment horizontal="center" vertical="center" wrapText="1"/>
      <protection locked="0"/>
    </xf>
    <xf numFmtId="202" fontId="4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27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 applyProtection="1">
      <alignment horizontal="left" vertical="center" wrapText="1"/>
      <protection locked="0"/>
    </xf>
    <xf numFmtId="0" fontId="8" fillId="3" borderId="25" xfId="0" applyFont="1" applyFill="1" applyBorder="1" applyAlignment="1" applyProtection="1">
      <alignment horizontal="left" vertical="center" wrapText="1"/>
      <protection locked="0"/>
    </xf>
    <xf numFmtId="0" fontId="8" fillId="3" borderId="85" xfId="0" applyFont="1" applyFill="1" applyBorder="1" applyAlignment="1" applyProtection="1">
      <alignment horizontal="left" vertical="center" wrapText="1"/>
      <protection locked="0"/>
    </xf>
    <xf numFmtId="0" fontId="10" fillId="9" borderId="93" xfId="0" applyFont="1" applyFill="1" applyBorder="1" applyAlignment="1">
      <alignment horizontal="center" wrapText="1"/>
    </xf>
    <xf numFmtId="0" fontId="0" fillId="10" borderId="115" xfId="0" applyFill="1" applyBorder="1"/>
    <xf numFmtId="176" fontId="5" fillId="9" borderId="24" xfId="0" quotePrefix="1" applyNumberFormat="1" applyFont="1" applyFill="1" applyBorder="1" applyAlignment="1">
      <alignment horizontal="center" vertical="center" shrinkToFit="1"/>
    </xf>
    <xf numFmtId="0" fontId="86" fillId="11" borderId="13" xfId="0" applyFont="1" applyFill="1" applyBorder="1" applyAlignment="1">
      <alignment horizontal="center" vertical="center" wrapText="1"/>
    </xf>
    <xf numFmtId="0" fontId="86" fillId="11" borderId="2" xfId="0" applyFont="1" applyFill="1" applyBorder="1" applyAlignment="1">
      <alignment horizontal="center" vertical="center" wrapText="1"/>
    </xf>
    <xf numFmtId="0" fontId="86" fillId="11" borderId="0" xfId="0" applyFont="1" applyFill="1" applyAlignment="1">
      <alignment horizontal="center" vertical="center" wrapText="1"/>
    </xf>
    <xf numFmtId="0" fontId="86" fillId="11" borderId="41" xfId="0" applyFont="1" applyFill="1" applyBorder="1" applyAlignment="1">
      <alignment horizontal="center" vertical="center" wrapText="1"/>
    </xf>
    <xf numFmtId="0" fontId="86" fillId="11" borderId="64" xfId="0" applyFont="1" applyFill="1" applyBorder="1" applyAlignment="1">
      <alignment horizontal="center" vertical="center" wrapText="1"/>
    </xf>
    <xf numFmtId="0" fontId="86" fillId="11" borderId="18" xfId="0" applyFont="1" applyFill="1" applyBorder="1" applyAlignment="1" applyProtection="1">
      <alignment horizontal="center" vertical="center"/>
      <protection locked="0"/>
    </xf>
    <xf numFmtId="0" fontId="86" fillId="11" borderId="83" xfId="0" applyFont="1" applyFill="1" applyBorder="1" applyAlignment="1" applyProtection="1">
      <alignment horizontal="center" vertical="center"/>
      <protection locked="0"/>
    </xf>
    <xf numFmtId="192" fontId="18" fillId="0" borderId="68" xfId="0" applyNumberFormat="1" applyFont="1" applyBorder="1" applyAlignment="1">
      <alignment horizontal="center" vertical="center"/>
    </xf>
    <xf numFmtId="192" fontId="18" fillId="0" borderId="69" xfId="0" applyNumberFormat="1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0" fillId="0" borderId="106" xfId="0" applyBorder="1" applyAlignment="1">
      <alignment horizontal="center"/>
    </xf>
    <xf numFmtId="0" fontId="0" fillId="0" borderId="124" xfId="0" applyBorder="1" applyAlignment="1">
      <alignment horizontal="center"/>
    </xf>
    <xf numFmtId="0" fontId="9" fillId="9" borderId="84" xfId="0" applyFont="1" applyFill="1" applyBorder="1" applyAlignment="1">
      <alignment horizontal="center" vertical="top" wrapText="1"/>
    </xf>
    <xf numFmtId="0" fontId="9" fillId="9" borderId="27" xfId="0" applyFont="1" applyFill="1" applyBorder="1" applyAlignment="1">
      <alignment horizontal="center" vertical="top" wrapText="1"/>
    </xf>
    <xf numFmtId="0" fontId="86" fillId="11" borderId="32" xfId="0" applyFont="1" applyFill="1" applyBorder="1" applyAlignment="1">
      <alignment horizontal="center" vertical="center" wrapText="1"/>
    </xf>
    <xf numFmtId="192" fontId="42" fillId="3" borderId="30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3" xfId="0" applyBorder="1" applyAlignment="1">
      <alignment horizontal="center"/>
    </xf>
    <xf numFmtId="0" fontId="0" fillId="0" borderId="114" xfId="0" applyBorder="1" applyAlignment="1">
      <alignment horizontal="center"/>
    </xf>
    <xf numFmtId="0" fontId="6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9" fillId="0" borderId="99" xfId="0" applyFont="1" applyBorder="1" applyAlignment="1">
      <alignment vertical="top" wrapText="1"/>
    </xf>
    <xf numFmtId="0" fontId="9" fillId="0" borderId="100" xfId="0" applyFont="1" applyBorder="1" applyAlignment="1">
      <alignment vertical="top" wrapText="1"/>
    </xf>
    <xf numFmtId="0" fontId="9" fillId="0" borderId="113" xfId="0" applyFont="1" applyBorder="1" applyAlignment="1">
      <alignment vertical="top" wrapText="1"/>
    </xf>
    <xf numFmtId="0" fontId="9" fillId="0" borderId="114" xfId="0" applyFont="1" applyBorder="1" applyAlignment="1">
      <alignment vertical="top" wrapText="1"/>
    </xf>
    <xf numFmtId="0" fontId="6" fillId="0" borderId="122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0" fillId="0" borderId="122" xfId="0" applyBorder="1" applyAlignment="1">
      <alignment horizontal="center"/>
    </xf>
    <xf numFmtId="0" fontId="0" fillId="0" borderId="123" xfId="0" applyBorder="1" applyAlignment="1">
      <alignment horizontal="center"/>
    </xf>
    <xf numFmtId="0" fontId="19" fillId="9" borderId="84" xfId="0" applyFont="1" applyFill="1" applyBorder="1" applyAlignment="1">
      <alignment horizontal="center" vertical="top" wrapText="1"/>
    </xf>
    <xf numFmtId="0" fontId="19" fillId="9" borderId="27" xfId="0" applyFont="1" applyFill="1" applyBorder="1" applyAlignment="1">
      <alignment horizontal="center" vertical="top" wrapText="1"/>
    </xf>
    <xf numFmtId="0" fontId="19" fillId="9" borderId="34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34" xfId="0" applyFont="1" applyBorder="1" applyAlignment="1">
      <alignment vertical="top" wrapText="1"/>
    </xf>
    <xf numFmtId="176" fontId="5" fillId="9" borderId="25" xfId="0" quotePrefix="1" applyNumberFormat="1" applyFont="1" applyFill="1" applyBorder="1" applyAlignment="1">
      <alignment horizontal="center" vertical="center" shrinkToFit="1"/>
    </xf>
    <xf numFmtId="0" fontId="9" fillId="0" borderId="119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center" vertical="center" wrapText="1"/>
    </xf>
    <xf numFmtId="0" fontId="9" fillId="0" borderId="121" xfId="0" applyFont="1" applyBorder="1" applyAlignment="1">
      <alignment horizontal="center" vertical="center" wrapText="1"/>
    </xf>
    <xf numFmtId="0" fontId="8" fillId="3" borderId="44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9" fillId="0" borderId="116" xfId="0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 wrapText="1"/>
    </xf>
    <xf numFmtId="192" fontId="42" fillId="3" borderId="29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1" fillId="0" borderId="129" xfId="0" applyFont="1" applyBorder="1" applyAlignment="1">
      <alignment horizontal="center" wrapText="1"/>
    </xf>
    <xf numFmtId="0" fontId="11" fillId="0" borderId="130" xfId="0" applyFont="1" applyBorder="1" applyAlignment="1">
      <alignment horizontal="center" wrapText="1"/>
    </xf>
    <xf numFmtId="0" fontId="11" fillId="0" borderId="128" xfId="0" applyFont="1" applyBorder="1" applyAlignment="1">
      <alignment horizontal="center" wrapText="1"/>
    </xf>
    <xf numFmtId="0" fontId="11" fillId="0" borderId="117" xfId="0" applyFont="1" applyBorder="1" applyAlignment="1">
      <alignment horizontal="center" wrapText="1"/>
    </xf>
    <xf numFmtId="0" fontId="86" fillId="11" borderId="75" xfId="0" applyFont="1" applyFill="1" applyBorder="1" applyAlignment="1" applyProtection="1">
      <alignment horizontal="center" vertical="center"/>
      <protection locked="0"/>
    </xf>
    <xf numFmtId="0" fontId="5" fillId="9" borderId="26" xfId="0" applyFont="1" applyFill="1" applyBorder="1" applyAlignment="1">
      <alignment horizontal="left" vertical="center" wrapText="1"/>
    </xf>
    <xf numFmtId="0" fontId="86" fillId="11" borderId="69" xfId="0" applyFont="1" applyFill="1" applyBorder="1" applyAlignment="1" applyProtection="1">
      <alignment horizontal="center" vertical="center"/>
      <protection locked="0"/>
    </xf>
    <xf numFmtId="49" fontId="86" fillId="11" borderId="40" xfId="0" applyNumberFormat="1" applyFont="1" applyFill="1" applyBorder="1" applyAlignment="1" applyProtection="1">
      <alignment horizontal="center" vertical="center" wrapText="1"/>
      <protection locked="0"/>
    </xf>
    <xf numFmtId="49" fontId="86" fillId="11" borderId="32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68" xfId="0" applyFont="1" applyFill="1" applyBorder="1" applyAlignment="1" applyProtection="1">
      <alignment horizontal="center" vertical="center"/>
      <protection locked="0"/>
    </xf>
    <xf numFmtId="0" fontId="18" fillId="5" borderId="69" xfId="0" applyFont="1" applyFill="1" applyBorder="1" applyAlignment="1" applyProtection="1">
      <alignment horizontal="center" vertical="center"/>
      <protection locked="0"/>
    </xf>
    <xf numFmtId="0" fontId="0" fillId="0" borderId="107" xfId="0" applyBorder="1" applyAlignment="1">
      <alignment horizontal="center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85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11" fillId="0" borderId="29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192" fontId="8" fillId="3" borderId="26" xfId="0" applyNumberFormat="1" applyFont="1" applyFill="1" applyBorder="1" applyAlignment="1" applyProtection="1">
      <alignment horizontal="center" vertical="center"/>
      <protection locked="0"/>
    </xf>
    <xf numFmtId="192" fontId="8" fillId="3" borderId="25" xfId="0" applyNumberFormat="1" applyFont="1" applyFill="1" applyBorder="1" applyAlignment="1" applyProtection="1">
      <alignment horizontal="center" vertical="center"/>
      <protection locked="0"/>
    </xf>
    <xf numFmtId="192" fontId="8" fillId="3" borderId="85" xfId="0" applyNumberFormat="1" applyFont="1" applyFill="1" applyBorder="1" applyAlignment="1" applyProtection="1">
      <alignment horizontal="center" vertical="center"/>
      <protection locked="0"/>
    </xf>
    <xf numFmtId="0" fontId="9" fillId="0" borderId="104" xfId="0" applyFont="1" applyBorder="1" applyAlignment="1">
      <alignment horizontal="center" vertical="top" wrapText="1"/>
    </xf>
    <xf numFmtId="0" fontId="9" fillId="0" borderId="89" xfId="0" applyFont="1" applyBorder="1" applyAlignment="1">
      <alignment horizontal="center" vertical="top" wrapText="1"/>
    </xf>
    <xf numFmtId="0" fontId="18" fillId="0" borderId="6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1" wrapText="1"/>
    </xf>
    <xf numFmtId="0" fontId="8" fillId="0" borderId="40" xfId="0" applyFont="1" applyBorder="1" applyAlignment="1">
      <alignment horizontal="center" vertical="center" textRotation="1" wrapText="1"/>
    </xf>
    <xf numFmtId="192" fontId="18" fillId="0" borderId="83" xfId="0" applyNumberFormat="1" applyFont="1" applyBorder="1" applyAlignment="1">
      <alignment horizontal="center" vertical="center"/>
    </xf>
    <xf numFmtId="0" fontId="86" fillId="5" borderId="69" xfId="0" applyFont="1" applyFill="1" applyBorder="1" applyAlignment="1" applyProtection="1">
      <alignment vertical="center"/>
      <protection locked="0"/>
    </xf>
    <xf numFmtId="176" fontId="5" fillId="9" borderId="5" xfId="0" applyNumberFormat="1" applyFont="1" applyFill="1" applyBorder="1" applyAlignment="1">
      <alignment horizontal="center" vertical="center" shrinkToFit="1"/>
    </xf>
    <xf numFmtId="0" fontId="5" fillId="9" borderId="84" xfId="0" applyFont="1" applyFill="1" applyBorder="1" applyAlignment="1">
      <alignment horizontal="center" wrapText="1"/>
    </xf>
    <xf numFmtId="0" fontId="5" fillId="9" borderId="27" xfId="0" applyFont="1" applyFill="1" applyBorder="1" applyAlignment="1">
      <alignment horizontal="center" wrapText="1"/>
    </xf>
    <xf numFmtId="0" fontId="7" fillId="0" borderId="64" xfId="0" applyFont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top" wrapText="1"/>
    </xf>
    <xf numFmtId="0" fontId="6" fillId="9" borderId="67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left" vertical="center" wrapText="1"/>
    </xf>
    <xf numFmtId="0" fontId="5" fillId="9" borderId="84" xfId="0" applyFont="1" applyFill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1" fillId="0" borderId="125" xfId="0" applyFont="1" applyBorder="1" applyAlignment="1">
      <alignment horizontal="left" vertical="center" wrapText="1"/>
    </xf>
    <xf numFmtId="0" fontId="0" fillId="0" borderId="125" xfId="0" applyBorder="1"/>
    <xf numFmtId="0" fontId="86" fillId="5" borderId="75" xfId="0" applyFont="1" applyFill="1" applyBorder="1" applyAlignment="1" applyProtection="1">
      <alignment vertical="center"/>
      <protection locked="0"/>
    </xf>
    <xf numFmtId="0" fontId="18" fillId="0" borderId="128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49" fontId="86" fillId="5" borderId="43" xfId="0" applyNumberFormat="1" applyFont="1" applyFill="1" applyBorder="1" applyAlignment="1" applyProtection="1">
      <alignment horizontal="center" vertical="center"/>
      <protection locked="0"/>
    </xf>
    <xf numFmtId="0" fontId="18" fillId="5" borderId="68" xfId="0" applyFont="1" applyFill="1" applyBorder="1" applyAlignment="1">
      <alignment horizontal="center" vertical="center"/>
    </xf>
    <xf numFmtId="0" fontId="18" fillId="5" borderId="69" xfId="0" applyFont="1" applyFill="1" applyBorder="1" applyAlignment="1">
      <alignment horizontal="center" vertical="center"/>
    </xf>
    <xf numFmtId="0" fontId="18" fillId="5" borderId="75" xfId="0" applyFont="1" applyFill="1" applyBorder="1" applyAlignment="1" applyProtection="1">
      <alignment horizontal="center" vertical="center"/>
      <protection locked="0"/>
    </xf>
    <xf numFmtId="0" fontId="18" fillId="5" borderId="83" xfId="0" applyFont="1" applyFill="1" applyBorder="1" applyAlignment="1" applyProtection="1">
      <alignment horizontal="center" vertical="center"/>
      <protection locked="0"/>
    </xf>
    <xf numFmtId="0" fontId="18" fillId="0" borderId="129" xfId="0" applyFont="1" applyBorder="1" applyAlignment="1">
      <alignment horizontal="center" vertical="center" wrapText="1"/>
    </xf>
    <xf numFmtId="0" fontId="18" fillId="0" borderId="130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139" xfId="0" applyFont="1" applyBorder="1" applyAlignment="1">
      <alignment horizontal="left" vertical="center" wrapText="1"/>
    </xf>
    <xf numFmtId="0" fontId="18" fillId="5" borderId="35" xfId="0" applyFont="1" applyFill="1" applyBorder="1" applyAlignment="1" applyProtection="1">
      <alignment horizontal="center" vertical="center"/>
      <protection locked="0"/>
    </xf>
    <xf numFmtId="0" fontId="18" fillId="5" borderId="45" xfId="0" applyFont="1" applyFill="1" applyBorder="1" applyAlignment="1" applyProtection="1">
      <alignment horizontal="center" vertical="center"/>
      <protection locked="0"/>
    </xf>
    <xf numFmtId="0" fontId="18" fillId="5" borderId="11" xfId="0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0" fontId="18" fillId="0" borderId="133" xfId="0" applyFont="1" applyBorder="1" applyAlignment="1">
      <alignment horizontal="center" vertical="center" wrapText="1"/>
    </xf>
    <xf numFmtId="0" fontId="18" fillId="0" borderId="131" xfId="0" applyFont="1" applyBorder="1" applyAlignment="1">
      <alignment horizontal="center" vertical="center" wrapText="1"/>
    </xf>
    <xf numFmtId="192" fontId="18" fillId="0" borderId="72" xfId="0" applyNumberFormat="1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49" fontId="18" fillId="0" borderId="129" xfId="0" applyNumberFormat="1" applyFont="1" applyBorder="1" applyAlignment="1">
      <alignment horizontal="center" vertical="center"/>
    </xf>
    <xf numFmtId="49" fontId="18" fillId="0" borderId="130" xfId="0" applyNumberFormat="1" applyFont="1" applyBorder="1" applyAlignment="1">
      <alignment horizontal="center" vertical="center"/>
    </xf>
    <xf numFmtId="49" fontId="18" fillId="0" borderId="132" xfId="0" applyNumberFormat="1" applyFont="1" applyBorder="1" applyAlignment="1">
      <alignment horizontal="center" vertical="center"/>
    </xf>
    <xf numFmtId="0" fontId="18" fillId="5" borderId="17" xfId="0" applyFont="1" applyFill="1" applyBorder="1" applyAlignment="1" applyProtection="1">
      <alignment horizontal="center" vertical="center"/>
      <protection locked="0"/>
    </xf>
    <xf numFmtId="0" fontId="18" fillId="5" borderId="18" xfId="0" applyFont="1" applyFill="1" applyBorder="1" applyAlignment="1" applyProtection="1">
      <alignment horizontal="center" vertical="center"/>
      <protection locked="0"/>
    </xf>
    <xf numFmtId="192" fontId="18" fillId="0" borderId="61" xfId="0" applyNumberFormat="1" applyFont="1" applyBorder="1" applyAlignment="1">
      <alignment horizontal="center" vertical="center"/>
    </xf>
    <xf numFmtId="192" fontId="18" fillId="0" borderId="4" xfId="0" applyNumberFormat="1" applyFont="1" applyBorder="1" applyAlignment="1">
      <alignment horizontal="center" vertical="center"/>
    </xf>
    <xf numFmtId="49" fontId="18" fillId="5" borderId="20" xfId="0" applyNumberFormat="1" applyFont="1" applyFill="1" applyBorder="1" applyAlignment="1" applyProtection="1">
      <alignment horizontal="center" vertical="center"/>
      <protection locked="0"/>
    </xf>
    <xf numFmtId="49" fontId="18" fillId="5" borderId="73" xfId="0" applyNumberFormat="1" applyFont="1" applyFill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center" vertical="center"/>
    </xf>
    <xf numFmtId="0" fontId="18" fillId="5" borderId="64" xfId="0" applyFont="1" applyFill="1" applyBorder="1" applyAlignment="1" applyProtection="1">
      <alignment horizontal="center" vertical="center"/>
      <protection locked="0"/>
    </xf>
    <xf numFmtId="49" fontId="18" fillId="5" borderId="40" xfId="0" applyNumberFormat="1" applyFont="1" applyFill="1" applyBorder="1" applyAlignment="1" applyProtection="1">
      <alignment horizontal="center" vertical="center"/>
      <protection locked="0"/>
    </xf>
    <xf numFmtId="49" fontId="18" fillId="5" borderId="32" xfId="0" applyNumberFormat="1" applyFont="1" applyFill="1" applyBorder="1" applyAlignment="1" applyProtection="1">
      <alignment horizontal="center" vertical="center"/>
      <protection locked="0"/>
    </xf>
    <xf numFmtId="0" fontId="18" fillId="11" borderId="75" xfId="0" applyFont="1" applyFill="1" applyBorder="1" applyAlignment="1" applyProtection="1">
      <alignment horizontal="center" vertical="center"/>
      <protection locked="0"/>
    </xf>
    <xf numFmtId="0" fontId="18" fillId="11" borderId="83" xfId="0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>
      <alignment horizontal="center" vertical="center" textRotation="1"/>
    </xf>
    <xf numFmtId="0" fontId="18" fillId="5" borderId="40" xfId="0" applyFont="1" applyFill="1" applyBorder="1" applyAlignment="1">
      <alignment horizontal="center" vertical="center" textRotation="1"/>
    </xf>
    <xf numFmtId="0" fontId="18" fillId="11" borderId="68" xfId="0" applyFont="1" applyFill="1" applyBorder="1" applyAlignment="1" applyProtection="1">
      <alignment horizontal="center" vertical="center"/>
      <protection locked="0"/>
    </xf>
    <xf numFmtId="0" fontId="18" fillId="11" borderId="69" xfId="0" applyFont="1" applyFill="1" applyBorder="1" applyAlignment="1" applyProtection="1">
      <alignment horizontal="center" vertical="center"/>
      <protection locked="0"/>
    </xf>
    <xf numFmtId="0" fontId="18" fillId="5" borderId="18" xfId="0" applyFont="1" applyFill="1" applyBorder="1" applyAlignment="1">
      <alignment horizontal="center" vertical="center" textRotation="1"/>
    </xf>
    <xf numFmtId="0" fontId="18" fillId="5" borderId="64" xfId="0" applyFont="1" applyFill="1" applyBorder="1" applyAlignment="1">
      <alignment horizontal="center" vertical="center" textRotation="1"/>
    </xf>
    <xf numFmtId="0" fontId="8" fillId="3" borderId="26" xfId="0" applyFont="1" applyFill="1" applyBorder="1" applyAlignment="1" applyProtection="1">
      <alignment horizontal="left" vertical="top" wrapText="1"/>
      <protection locked="0"/>
    </xf>
    <xf numFmtId="0" fontId="8" fillId="3" borderId="25" xfId="0" applyFont="1" applyFill="1" applyBorder="1" applyAlignment="1" applyProtection="1">
      <alignment horizontal="left" vertical="top" wrapText="1"/>
      <protection locked="0"/>
    </xf>
    <xf numFmtId="0" fontId="8" fillId="3" borderId="85" xfId="0" applyFont="1" applyFill="1" applyBorder="1" applyAlignment="1" applyProtection="1">
      <alignment horizontal="left" vertical="top" wrapText="1"/>
      <protection locked="0"/>
    </xf>
    <xf numFmtId="0" fontId="9" fillId="0" borderId="126" xfId="0" applyFont="1" applyBorder="1"/>
    <xf numFmtId="0" fontId="9" fillId="0" borderId="127" xfId="0" applyFont="1" applyBorder="1"/>
    <xf numFmtId="0" fontId="8" fillId="3" borderId="38" xfId="0" applyFont="1" applyFill="1" applyBorder="1" applyAlignment="1" applyProtection="1">
      <alignment horizontal="center" vertical="top" wrapText="1"/>
      <protection locked="0"/>
    </xf>
    <xf numFmtId="0" fontId="8" fillId="3" borderId="13" xfId="0" applyFont="1" applyFill="1" applyBorder="1" applyAlignment="1" applyProtection="1">
      <alignment horizontal="center" vertical="top" wrapText="1"/>
      <protection locked="0"/>
    </xf>
    <xf numFmtId="0" fontId="8" fillId="3" borderId="33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39" xfId="0" applyFont="1" applyFill="1" applyBorder="1" applyAlignment="1" applyProtection="1">
      <alignment horizontal="center" vertical="top" wrapText="1"/>
      <protection locked="0"/>
    </xf>
    <xf numFmtId="0" fontId="8" fillId="3" borderId="32" xfId="0" applyFont="1" applyFill="1" applyBorder="1" applyAlignment="1" applyProtection="1">
      <alignment horizontal="center" vertical="top" wrapText="1"/>
      <protection locked="0"/>
    </xf>
    <xf numFmtId="0" fontId="9" fillId="0" borderId="137" xfId="0" applyFont="1" applyBorder="1" applyAlignment="1">
      <alignment horizontal="left" vertical="center" wrapText="1"/>
    </xf>
    <xf numFmtId="0" fontId="9" fillId="0" borderId="149" xfId="0" applyFont="1" applyBorder="1" applyAlignment="1">
      <alignment horizontal="left" vertical="center" wrapText="1"/>
    </xf>
    <xf numFmtId="0" fontId="9" fillId="0" borderId="145" xfId="0" applyFont="1" applyBorder="1" applyAlignment="1">
      <alignment horizontal="left" vertical="center" wrapText="1"/>
    </xf>
    <xf numFmtId="0" fontId="8" fillId="3" borderId="38" xfId="0" applyFont="1" applyFill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top" wrapText="1"/>
      <protection locked="0"/>
    </xf>
    <xf numFmtId="0" fontId="8" fillId="3" borderId="33" xfId="0" applyFont="1" applyFill="1" applyBorder="1" applyAlignment="1" applyProtection="1">
      <alignment horizontal="left" vertical="top" wrapText="1"/>
      <protection locked="0"/>
    </xf>
    <xf numFmtId="0" fontId="8" fillId="3" borderId="2" xfId="0" applyFont="1" applyFill="1" applyBorder="1" applyAlignment="1" applyProtection="1">
      <alignment horizontal="left" vertical="top" wrapText="1"/>
      <protection locked="0"/>
    </xf>
    <xf numFmtId="0" fontId="8" fillId="3" borderId="39" xfId="0" applyFont="1" applyFill="1" applyBorder="1" applyAlignment="1" applyProtection="1">
      <alignment horizontal="left" vertical="top" wrapText="1"/>
      <protection locked="0"/>
    </xf>
    <xf numFmtId="0" fontId="8" fillId="3" borderId="32" xfId="0" applyFont="1" applyFill="1" applyBorder="1" applyAlignment="1" applyProtection="1">
      <alignment horizontal="left" vertical="top" wrapText="1"/>
      <protection locked="0"/>
    </xf>
    <xf numFmtId="0" fontId="86" fillId="5" borderId="35" xfId="0" applyFont="1" applyFill="1" applyBorder="1" applyAlignment="1" applyProtection="1">
      <alignment horizontal="center" vertical="center"/>
      <protection locked="0"/>
    </xf>
    <xf numFmtId="0" fontId="86" fillId="5" borderId="0" xfId="0" applyFont="1" applyFill="1" applyAlignment="1" applyProtection="1">
      <alignment horizontal="center" vertical="center"/>
      <protection locked="0"/>
    </xf>
    <xf numFmtId="0" fontId="86" fillId="5" borderId="45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49" fontId="86" fillId="5" borderId="20" xfId="0" applyNumberFormat="1" applyFont="1" applyFill="1" applyBorder="1" applyAlignment="1" applyProtection="1">
      <alignment horizontal="center" vertical="center"/>
      <protection locked="0"/>
    </xf>
    <xf numFmtId="49" fontId="86" fillId="5" borderId="73" xfId="0" applyNumberFormat="1" applyFont="1" applyFill="1" applyBorder="1" applyAlignment="1" applyProtection="1">
      <alignment horizontal="center" vertical="center"/>
      <protection locked="0"/>
    </xf>
    <xf numFmtId="0" fontId="9" fillId="0" borderId="137" xfId="0" applyFont="1" applyBorder="1" applyAlignment="1">
      <alignment horizontal="left" vertical="center" shrinkToFit="1"/>
    </xf>
    <xf numFmtId="0" fontId="9" fillId="0" borderId="149" xfId="0" applyFont="1" applyBorder="1" applyAlignment="1">
      <alignment horizontal="left" vertical="center" shrinkToFit="1"/>
    </xf>
    <xf numFmtId="0" fontId="64" fillId="0" borderId="35" xfId="0" applyFont="1" applyBorder="1" applyAlignment="1">
      <alignment horizontal="left" vertical="top" wrapText="1" shrinkToFit="1"/>
    </xf>
    <xf numFmtId="0" fontId="64" fillId="0" borderId="28" xfId="0" applyFont="1" applyBorder="1" applyAlignment="1">
      <alignment horizontal="left" vertical="top" wrapText="1" shrinkToFit="1"/>
    </xf>
    <xf numFmtId="0" fontId="64" fillId="0" borderId="45" xfId="0" applyFont="1" applyBorder="1" applyAlignment="1">
      <alignment horizontal="left" vertical="top" wrapText="1" shrinkToFit="1"/>
    </xf>
    <xf numFmtId="0" fontId="64" fillId="0" borderId="31" xfId="0" applyFont="1" applyBorder="1" applyAlignment="1">
      <alignment horizontal="left" vertical="top" wrapText="1" shrinkToFit="1"/>
    </xf>
    <xf numFmtId="0" fontId="9" fillId="0" borderId="148" xfId="0" applyFont="1" applyBorder="1" applyAlignment="1">
      <alignment horizontal="left" vertical="center" wrapText="1"/>
    </xf>
    <xf numFmtId="0" fontId="9" fillId="0" borderId="126" xfId="0" applyFont="1" applyBorder="1" applyAlignment="1">
      <alignment horizontal="left" vertical="top" wrapText="1"/>
    </xf>
    <xf numFmtId="0" fontId="9" fillId="0" borderId="127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9" fillId="0" borderId="88" xfId="0" applyFont="1" applyBorder="1" applyAlignment="1">
      <alignment vertical="top" wrapText="1"/>
    </xf>
    <xf numFmtId="0" fontId="9" fillId="0" borderId="87" xfId="0" applyFont="1" applyBorder="1" applyAlignment="1">
      <alignment vertical="top" wrapText="1"/>
    </xf>
    <xf numFmtId="0" fontId="9" fillId="0" borderId="122" xfId="0" applyFont="1" applyBorder="1" applyAlignment="1">
      <alignment vertical="top" wrapText="1"/>
    </xf>
    <xf numFmtId="0" fontId="9" fillId="0" borderId="123" xfId="0" applyFont="1" applyBorder="1" applyAlignment="1">
      <alignment vertical="top" wrapText="1"/>
    </xf>
    <xf numFmtId="0" fontId="9" fillId="0" borderId="125" xfId="0" applyFont="1" applyBorder="1"/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12" fillId="0" borderId="85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8" fillId="3" borderId="41" xfId="0" applyFont="1" applyFill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145" xfId="0" applyFont="1" applyBorder="1" applyAlignment="1">
      <alignment horizontal="left" vertical="center" shrinkToFit="1"/>
    </xf>
    <xf numFmtId="0" fontId="9" fillId="0" borderId="139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61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18" fillId="11" borderId="18" xfId="0" applyFont="1" applyFill="1" applyBorder="1" applyAlignment="1">
      <alignment horizontal="center" vertical="center" textRotation="1"/>
    </xf>
    <xf numFmtId="0" fontId="18" fillId="11" borderId="64" xfId="0" applyFont="1" applyFill="1" applyBorder="1" applyAlignment="1">
      <alignment horizontal="center" vertical="center" textRotation="1"/>
    </xf>
    <xf numFmtId="0" fontId="18" fillId="5" borderId="17" xfId="0" applyFont="1" applyFill="1" applyBorder="1" applyAlignment="1">
      <alignment horizontal="center" vertical="center" textRotation="1"/>
    </xf>
    <xf numFmtId="0" fontId="64" fillId="0" borderId="146" xfId="0" applyFont="1" applyBorder="1" applyAlignment="1">
      <alignment horizontal="left" vertical="top" wrapText="1" shrinkToFit="1"/>
    </xf>
    <xf numFmtId="0" fontId="64" fillId="0" borderId="147" xfId="0" applyFont="1" applyBorder="1" applyAlignment="1">
      <alignment horizontal="left" vertical="top" wrapText="1" shrinkToFit="1"/>
    </xf>
    <xf numFmtId="0" fontId="5" fillId="9" borderId="5" xfId="0" applyFont="1" applyFill="1" applyBorder="1" applyAlignment="1">
      <alignment horizontal="left" vertical="center"/>
    </xf>
    <xf numFmtId="0" fontId="8" fillId="3" borderId="65" xfId="0" applyFont="1" applyFill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9" xfId="0" applyFont="1" applyFill="1" applyBorder="1" applyAlignment="1" applyProtection="1">
      <alignment horizontal="center" vertical="center" wrapText="1"/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192" fontId="42" fillId="3" borderId="25" xfId="0" applyNumberFormat="1" applyFont="1" applyFill="1" applyBorder="1" applyAlignment="1" applyProtection="1">
      <alignment horizontal="center" vertical="center"/>
      <protection locked="0"/>
    </xf>
    <xf numFmtId="0" fontId="7" fillId="18" borderId="0" xfId="4" applyFont="1" applyFill="1" applyBorder="1" applyAlignment="1" applyProtection="1">
      <alignment vertical="center"/>
      <protection locked="0"/>
    </xf>
  </cellXfs>
  <cellStyles count="6">
    <cellStyle name="悪い" xfId="3" builtinId="27"/>
    <cellStyle name="桁区切り" xfId="1" builtinId="6"/>
    <cellStyle name="標準" xfId="0" builtinId="0"/>
    <cellStyle name="標準 2" xfId="4" xr:uid="{AC9E563A-0EF3-4728-8C5E-156C90463D0E}"/>
    <cellStyle name="標準 2 2" xfId="5" xr:uid="{E6A119FB-5031-41B0-B458-6B9DAE40C6DF}"/>
    <cellStyle name="標準_@定期点検調書_サンイン" xfId="2" xr:uid="{00000000-0005-0000-0000-000003000000}"/>
  </cellStyles>
  <dxfs count="885"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808080"/>
      <color rgb="FFFFCCFF"/>
      <color rgb="FFFFCC99"/>
      <color rgb="FFF8F8F8"/>
      <color rgb="FFFFCC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408882</xdr:colOff>
      <xdr:row>4</xdr:row>
      <xdr:rowOff>10564</xdr:rowOff>
    </xdr:from>
    <xdr:to>
      <xdr:col>14</xdr:col>
      <xdr:colOff>58362</xdr:colOff>
      <xdr:row>5</xdr:row>
      <xdr:rowOff>19458</xdr:rowOff>
    </xdr:to>
    <xdr:sp macro="" textlink="$E$4">
      <xdr:nvSpPr>
        <xdr:cNvPr id="76132" name="Text Box 17">
          <a:extLst>
            <a:ext uri="{FF2B5EF4-FFF2-40B4-BE49-F238E27FC236}">
              <a16:creationId xmlns:a16="http://schemas.microsoft.com/office/drawing/2014/main" id="{00000000-0008-0000-0100-000064290100}"/>
            </a:ext>
          </a:extLst>
        </xdr:cNvPr>
        <xdr:cNvSpPr txBox="1">
          <a:spLocks noChangeArrowheads="1"/>
        </xdr:cNvSpPr>
      </xdr:nvSpPr>
      <xdr:spPr bwMode="auto">
        <a:xfrm>
          <a:off x="3378950" y="573405"/>
          <a:ext cx="396240" cy="269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36000" rIns="36000" anchor="ctr" anchorCtr="0"/>
        <a:lstStyle/>
        <a:p>
          <a:fld id="{4FD611A4-1305-45AC-A357-FA84E672240C}" type="TxLink">
            <a:rPr lang="en-US" altLang="en-US" sz="95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1900</a:t>
          </a:fld>
          <a:endParaRPr lang="ja-JP" altLang="en-US"/>
        </a:p>
      </xdr:txBody>
    </xdr:sp>
    <xdr:clientData/>
  </xdr:twoCellAnchor>
  <xdr:oneCellAnchor>
    <xdr:from>
      <xdr:col>33</xdr:col>
      <xdr:colOff>176944</xdr:colOff>
      <xdr:row>62</xdr:row>
      <xdr:rowOff>131713</xdr:rowOff>
    </xdr:from>
    <xdr:ext cx="2447924" cy="513056"/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11086732" y="7260809"/>
          <a:ext cx="2447924" cy="513056"/>
        </a:xfrm>
        <a:prstGeom prst="rect">
          <a:avLst/>
        </a:prstGeom>
        <a:solidFill>
          <a:srgbClr val="FFCCFF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horzOverflow="clip" wrap="square" lIns="36000" tIns="18000" rIns="18000" bIns="1800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橋りょうの健全性評価は、定期点検要領に基づく点検記録様式（国様式）における「告示に基づく健全性の診断の区分」とする。 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</xdr:txBody>
    </xdr:sp>
    <xdr:clientData fPrintsWithSheet="0"/>
  </xdr:oneCellAnchor>
  <xdr:oneCellAnchor>
    <xdr:from>
      <xdr:col>24</xdr:col>
      <xdr:colOff>529271</xdr:colOff>
      <xdr:row>65</xdr:row>
      <xdr:rowOff>147640</xdr:rowOff>
    </xdr:from>
    <xdr:ext cx="2447924" cy="600979"/>
    <xdr:sp macro="" textlink="">
      <xdr:nvSpPr>
        <xdr:cNvPr id="2" name="Rectangle 21">
          <a:extLst>
            <a:ext uri="{FF2B5EF4-FFF2-40B4-BE49-F238E27FC236}">
              <a16:creationId xmlns:a16="http://schemas.microsoft.com/office/drawing/2014/main" id="{C055F7CE-74D4-7125-F59D-EA11E0116898}"/>
            </a:ext>
          </a:extLst>
        </xdr:cNvPr>
        <xdr:cNvSpPr>
          <a:spLocks noChangeArrowheads="1"/>
        </xdr:cNvSpPr>
      </xdr:nvSpPr>
      <xdr:spPr bwMode="auto">
        <a:xfrm>
          <a:off x="9971445" y="7875314"/>
          <a:ext cx="2447924" cy="600979"/>
        </a:xfrm>
        <a:prstGeom prst="rect">
          <a:avLst/>
        </a:prstGeom>
        <a:solidFill>
          <a:srgbClr val="FFCCFF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horzOverflow="clip" wrap="square" lIns="36000" tIns="18000" rIns="18000" bIns="1800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主たる変状要因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①～⑩：コンクリート部材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⑪～⑱：鋼部材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⑲：その他の事象（洗堀）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</xdr:txBody>
    </xdr:sp>
    <xdr:clientData fPrint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135592</xdr:colOff>
      <xdr:row>10</xdr:row>
      <xdr:rowOff>17145</xdr:rowOff>
    </xdr:from>
    <xdr:to>
      <xdr:col>22</xdr:col>
      <xdr:colOff>94353</xdr:colOff>
      <xdr:row>13</xdr:row>
      <xdr:rowOff>91440</xdr:rowOff>
    </xdr:to>
    <xdr:sp macro="" textlink="">
      <xdr:nvSpPr>
        <xdr:cNvPr id="1071" name="Rectangle 47">
          <a:extLst>
            <a:ext uri="{FF2B5EF4-FFF2-40B4-BE49-F238E27FC236}">
              <a16:creationId xmlns:a16="http://schemas.microsoft.com/office/drawing/2014/main" id="{00000000-0008-0000-0500-00002F040000}"/>
            </a:ext>
          </a:extLst>
        </xdr:cNvPr>
        <xdr:cNvSpPr>
          <a:spLocks noChangeArrowheads="1"/>
        </xdr:cNvSpPr>
      </xdr:nvSpPr>
      <xdr:spPr bwMode="auto">
        <a:xfrm>
          <a:off x="7734300" y="2352675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</xdr:col>
      <xdr:colOff>47625</xdr:colOff>
      <xdr:row>1</xdr:row>
      <xdr:rowOff>57150</xdr:rowOff>
    </xdr:from>
    <xdr:ext cx="1190626" cy="282129"/>
    <xdr:sp macro="" textlink="">
      <xdr:nvSpPr>
        <xdr:cNvPr id="1088" name="Rectangle 64">
          <a:extLst>
            <a:ext uri="{FF2B5EF4-FFF2-40B4-BE49-F238E27FC236}">
              <a16:creationId xmlns:a16="http://schemas.microsoft.com/office/drawing/2014/main" id="{00000000-0008-0000-0500-000040040000}"/>
            </a:ext>
          </a:extLst>
        </xdr:cNvPr>
        <xdr:cNvSpPr>
          <a:spLocks noChangeArrowheads="1"/>
        </xdr:cNvSpPr>
      </xdr:nvSpPr>
      <xdr:spPr bwMode="auto">
        <a:xfrm>
          <a:off x="323850" y="247650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8</xdr:col>
      <xdr:colOff>513453</xdr:colOff>
      <xdr:row>2</xdr:row>
      <xdr:rowOff>55245</xdr:rowOff>
    </xdr:from>
    <xdr:to>
      <xdr:col>8</xdr:col>
      <xdr:colOff>649941</xdr:colOff>
      <xdr:row>7</xdr:row>
      <xdr:rowOff>134695</xdr:rowOff>
    </xdr:to>
    <xdr:sp macro="" textlink="">
      <xdr:nvSpPr>
        <xdr:cNvPr id="82084" name="Line 67">
          <a:extLst>
            <a:ext uri="{FF2B5EF4-FFF2-40B4-BE49-F238E27FC236}">
              <a16:creationId xmlns:a16="http://schemas.microsoft.com/office/drawing/2014/main" id="{00000000-0008-0000-0500-0000A4400100}"/>
            </a:ext>
          </a:extLst>
        </xdr:cNvPr>
        <xdr:cNvSpPr>
          <a:spLocks noChangeShapeType="1"/>
        </xdr:cNvSpPr>
      </xdr:nvSpPr>
      <xdr:spPr bwMode="auto">
        <a:xfrm>
          <a:off x="1507191" y="526116"/>
          <a:ext cx="128868" cy="1020296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16</xdr:col>
      <xdr:colOff>238125</xdr:colOff>
      <xdr:row>13</xdr:row>
      <xdr:rowOff>104775</xdr:rowOff>
    </xdr:from>
    <xdr:to>
      <xdr:col>18</xdr:col>
      <xdr:colOff>476250</xdr:colOff>
      <xdr:row>16</xdr:row>
      <xdr:rowOff>104775</xdr:rowOff>
    </xdr:to>
    <xdr:sp macro="" textlink="">
      <xdr:nvSpPr>
        <xdr:cNvPr id="1456" name="Text Box 432">
          <a:extLst>
            <a:ext uri="{FF2B5EF4-FFF2-40B4-BE49-F238E27FC236}">
              <a16:creationId xmlns:a16="http://schemas.microsoft.com/office/drawing/2014/main" id="{00000000-0008-0000-0500-0000B0050000}"/>
            </a:ext>
          </a:extLst>
        </xdr:cNvPr>
        <xdr:cNvSpPr txBox="1">
          <a:spLocks noChangeArrowheads="1"/>
        </xdr:cNvSpPr>
      </xdr:nvSpPr>
      <xdr:spPr bwMode="auto">
        <a:xfrm>
          <a:off x="8334375" y="3381375"/>
          <a:ext cx="1247775" cy="4572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82086" name="直線コネクタ 2">
          <a:extLst>
            <a:ext uri="{FF2B5EF4-FFF2-40B4-BE49-F238E27FC236}">
              <a16:creationId xmlns:a16="http://schemas.microsoft.com/office/drawing/2014/main" id="{00000000-0008-0000-0500-0000A64001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82087" name="直線コネクタ 15">
          <a:extLst>
            <a:ext uri="{FF2B5EF4-FFF2-40B4-BE49-F238E27FC236}">
              <a16:creationId xmlns:a16="http://schemas.microsoft.com/office/drawing/2014/main" id="{00000000-0008-0000-0500-0000A740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82088" name="直線コネクタ 17">
          <a:extLst>
            <a:ext uri="{FF2B5EF4-FFF2-40B4-BE49-F238E27FC236}">
              <a16:creationId xmlns:a16="http://schemas.microsoft.com/office/drawing/2014/main" id="{00000000-0008-0000-0500-0000A840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82089" name="直線コネクタ 19">
          <a:extLst>
            <a:ext uri="{FF2B5EF4-FFF2-40B4-BE49-F238E27FC236}">
              <a16:creationId xmlns:a16="http://schemas.microsoft.com/office/drawing/2014/main" id="{00000000-0008-0000-0500-0000A94001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82090" name="直線コネクタ 24">
          <a:extLst>
            <a:ext uri="{FF2B5EF4-FFF2-40B4-BE49-F238E27FC236}">
              <a16:creationId xmlns:a16="http://schemas.microsoft.com/office/drawing/2014/main" id="{00000000-0008-0000-0500-0000AA40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82091" name="直線コネクタ 44">
          <a:extLst>
            <a:ext uri="{FF2B5EF4-FFF2-40B4-BE49-F238E27FC236}">
              <a16:creationId xmlns:a16="http://schemas.microsoft.com/office/drawing/2014/main" id="{00000000-0008-0000-0500-0000AB400100}"/>
            </a:ext>
          </a:extLst>
        </xdr:cNvPr>
        <xdr:cNvCxnSpPr>
          <a:cxnSpLocks noChangeShapeType="1"/>
        </xdr:cNvCxnSpPr>
      </xdr:nvCxnSpPr>
      <xdr:spPr bwMode="auto">
        <a:xfrm>
          <a:off x="492442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82092" name="直線コネクタ 45">
          <a:extLst>
            <a:ext uri="{FF2B5EF4-FFF2-40B4-BE49-F238E27FC236}">
              <a16:creationId xmlns:a16="http://schemas.microsoft.com/office/drawing/2014/main" id="{00000000-0008-0000-0500-0000AC40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82093" name="直線コネクタ 46">
          <a:extLst>
            <a:ext uri="{FF2B5EF4-FFF2-40B4-BE49-F238E27FC236}">
              <a16:creationId xmlns:a16="http://schemas.microsoft.com/office/drawing/2014/main" id="{00000000-0008-0000-0500-0000AD40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3815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82094" name="直線コネクタ 47">
          <a:extLst>
            <a:ext uri="{FF2B5EF4-FFF2-40B4-BE49-F238E27FC236}">
              <a16:creationId xmlns:a16="http://schemas.microsoft.com/office/drawing/2014/main" id="{00000000-0008-0000-0500-0000AE400100}"/>
            </a:ext>
          </a:extLst>
        </xdr:cNvPr>
        <xdr:cNvCxnSpPr>
          <a:cxnSpLocks noChangeShapeType="1"/>
        </xdr:cNvCxnSpPr>
      </xdr:nvCxnSpPr>
      <xdr:spPr bwMode="auto">
        <a:xfrm>
          <a:off x="373380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82095" name="直線コネクタ 48">
          <a:extLst>
            <a:ext uri="{FF2B5EF4-FFF2-40B4-BE49-F238E27FC236}">
              <a16:creationId xmlns:a16="http://schemas.microsoft.com/office/drawing/2014/main" id="{00000000-0008-0000-0500-0000AF40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8</xdr:row>
      <xdr:rowOff>0</xdr:rowOff>
    </xdr:from>
    <xdr:to>
      <xdr:col>9</xdr:col>
      <xdr:colOff>0</xdr:colOff>
      <xdr:row>8</xdr:row>
      <xdr:rowOff>0</xdr:rowOff>
    </xdr:to>
    <xdr:cxnSp macro="">
      <xdr:nvCxnSpPr>
        <xdr:cNvPr id="82096" name="直線コネクタ 17">
          <a:extLst>
            <a:ext uri="{FF2B5EF4-FFF2-40B4-BE49-F238E27FC236}">
              <a16:creationId xmlns:a16="http://schemas.microsoft.com/office/drawing/2014/main" id="{00000000-0008-0000-0500-0000B0400100}"/>
            </a:ext>
          </a:extLst>
        </xdr:cNvPr>
        <xdr:cNvCxnSpPr>
          <a:cxnSpLocks noChangeShapeType="1"/>
        </xdr:cNvCxnSpPr>
      </xdr:nvCxnSpPr>
      <xdr:spPr bwMode="auto">
        <a:xfrm flipH="1">
          <a:off x="3371850" y="17145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7</xdr:row>
      <xdr:rowOff>161925</xdr:rowOff>
    </xdr:from>
    <xdr:to>
      <xdr:col>9</xdr:col>
      <xdr:colOff>0</xdr:colOff>
      <xdr:row>8</xdr:row>
      <xdr:rowOff>0</xdr:rowOff>
    </xdr:to>
    <xdr:cxnSp macro="">
      <xdr:nvCxnSpPr>
        <xdr:cNvPr id="82097" name="直線コネクタ 19">
          <a:extLst>
            <a:ext uri="{FF2B5EF4-FFF2-40B4-BE49-F238E27FC236}">
              <a16:creationId xmlns:a16="http://schemas.microsoft.com/office/drawing/2014/main" id="{00000000-0008-0000-0500-0000B1400100}"/>
            </a:ext>
          </a:extLst>
        </xdr:cNvPr>
        <xdr:cNvCxnSpPr>
          <a:cxnSpLocks noChangeShapeType="1"/>
        </xdr:cNvCxnSpPr>
      </xdr:nvCxnSpPr>
      <xdr:spPr bwMode="auto">
        <a:xfrm>
          <a:off x="3724275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82098" name="直線コネクタ 17">
          <a:extLst>
            <a:ext uri="{FF2B5EF4-FFF2-40B4-BE49-F238E27FC236}">
              <a16:creationId xmlns:a16="http://schemas.microsoft.com/office/drawing/2014/main" id="{00000000-0008-0000-0500-0000B2400100}"/>
            </a:ext>
          </a:extLst>
        </xdr:cNvPr>
        <xdr:cNvCxnSpPr>
          <a:cxnSpLocks noChangeShapeType="1"/>
        </xdr:cNvCxnSpPr>
      </xdr:nvCxnSpPr>
      <xdr:spPr bwMode="auto">
        <a:xfrm flipH="1">
          <a:off x="337185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7</xdr:row>
      <xdr:rowOff>161925</xdr:rowOff>
    </xdr:from>
    <xdr:to>
      <xdr:col>10</xdr:col>
      <xdr:colOff>0</xdr:colOff>
      <xdr:row>8</xdr:row>
      <xdr:rowOff>0</xdr:rowOff>
    </xdr:to>
    <xdr:cxnSp macro="">
      <xdr:nvCxnSpPr>
        <xdr:cNvPr id="82100" name="直線コネクタ 19">
          <a:extLst>
            <a:ext uri="{FF2B5EF4-FFF2-40B4-BE49-F238E27FC236}">
              <a16:creationId xmlns:a16="http://schemas.microsoft.com/office/drawing/2014/main" id="{00000000-0008-0000-0500-0000B4400100}"/>
            </a:ext>
          </a:extLst>
        </xdr:cNvPr>
        <xdr:cNvCxnSpPr>
          <a:cxnSpLocks noChangeShapeType="1"/>
        </xdr:cNvCxnSpPr>
      </xdr:nvCxnSpPr>
      <xdr:spPr bwMode="auto">
        <a:xfrm>
          <a:off x="4076700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7</xdr:row>
      <xdr:rowOff>161925</xdr:rowOff>
    </xdr:from>
    <xdr:to>
      <xdr:col>10</xdr:col>
      <xdr:colOff>0</xdr:colOff>
      <xdr:row>7</xdr:row>
      <xdr:rowOff>161925</xdr:rowOff>
    </xdr:to>
    <xdr:cxnSp macro="">
      <xdr:nvCxnSpPr>
        <xdr:cNvPr id="82101" name="直線コネクタ 15">
          <a:extLst>
            <a:ext uri="{FF2B5EF4-FFF2-40B4-BE49-F238E27FC236}">
              <a16:creationId xmlns:a16="http://schemas.microsoft.com/office/drawing/2014/main" id="{00000000-0008-0000-0500-0000B540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5716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82102" name="直線コネクタ 17">
          <a:extLst>
            <a:ext uri="{FF2B5EF4-FFF2-40B4-BE49-F238E27FC236}">
              <a16:creationId xmlns:a16="http://schemas.microsoft.com/office/drawing/2014/main" id="{00000000-0008-0000-0500-0000B6400100}"/>
            </a:ext>
          </a:extLst>
        </xdr:cNvPr>
        <xdr:cNvCxnSpPr>
          <a:cxnSpLocks noChangeShapeType="1"/>
        </xdr:cNvCxnSpPr>
      </xdr:nvCxnSpPr>
      <xdr:spPr bwMode="auto">
        <a:xfrm flipH="1">
          <a:off x="337185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82103" name="直線コネクタ 19">
          <a:extLst>
            <a:ext uri="{FF2B5EF4-FFF2-40B4-BE49-F238E27FC236}">
              <a16:creationId xmlns:a16="http://schemas.microsoft.com/office/drawing/2014/main" id="{00000000-0008-0000-0500-0000B7400100}"/>
            </a:ext>
          </a:extLst>
        </xdr:cNvPr>
        <xdr:cNvCxnSpPr>
          <a:cxnSpLocks noChangeShapeType="1"/>
        </xdr:cNvCxnSpPr>
      </xdr:nvCxnSpPr>
      <xdr:spPr bwMode="auto">
        <a:xfrm>
          <a:off x="3724275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82104" name="直線コネクタ 19">
          <a:extLst>
            <a:ext uri="{FF2B5EF4-FFF2-40B4-BE49-F238E27FC236}">
              <a16:creationId xmlns:a16="http://schemas.microsoft.com/office/drawing/2014/main" id="{00000000-0008-0000-0500-0000B8400100}"/>
            </a:ext>
          </a:extLst>
        </xdr:cNvPr>
        <xdr:cNvCxnSpPr>
          <a:cxnSpLocks noChangeShapeType="1"/>
        </xdr:cNvCxnSpPr>
      </xdr:nvCxnSpPr>
      <xdr:spPr bwMode="auto">
        <a:xfrm>
          <a:off x="4076700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82105" name="直線コネクタ 15">
          <a:extLst>
            <a:ext uri="{FF2B5EF4-FFF2-40B4-BE49-F238E27FC236}">
              <a16:creationId xmlns:a16="http://schemas.microsoft.com/office/drawing/2014/main" id="{00000000-0008-0000-0500-0000B940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7720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36" name="Rectangle 109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22</xdr:col>
      <xdr:colOff>561975</xdr:colOff>
      <xdr:row>3</xdr:row>
      <xdr:rowOff>133351</xdr:rowOff>
    </xdr:from>
    <xdr:ext cx="676275" cy="152400"/>
    <xdr:sp macro="" textlink="">
      <xdr:nvSpPr>
        <xdr:cNvPr id="29" name="Rectangle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 bwMode="auto">
        <a:xfrm>
          <a:off x="11649075" y="781051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2" name="直線コネクタ 15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33" name="直線コネクタ 17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34" name="直線コネクタ 19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35" name="直線コネクタ 2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37" name="直線コネクタ 17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17145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38" name="直線コネクタ 19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CxnSpPr>
          <a:cxnSpLocks noChangeShapeType="1"/>
        </xdr:cNvCxnSpPr>
      </xdr:nvCxnSpPr>
      <xdr:spPr bwMode="auto">
        <a:xfrm>
          <a:off x="3819525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39" name="直線コネクタ 19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>
          <a:cxnSpLocks noChangeShapeType="1"/>
        </xdr:cNvCxnSpPr>
      </xdr:nvCxnSpPr>
      <xdr:spPr bwMode="auto">
        <a:xfrm>
          <a:off x="4171950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40" name="直線コネクタ 15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5716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</xdr:row>
          <xdr:rowOff>220980</xdr:rowOff>
        </xdr:from>
        <xdr:to>
          <xdr:col>24</xdr:col>
          <xdr:colOff>640080</xdr:colOff>
          <xdr:row>3</xdr:row>
          <xdr:rowOff>220980</xdr:rowOff>
        </xdr:to>
        <xdr:sp macro="" textlink="">
          <xdr:nvSpPr>
            <xdr:cNvPr id="81987" name="Button 3139" hidden="1">
              <a:extLst>
                <a:ext uri="{63B3BB69-23CF-44E3-9099-C40C66FF867C}">
                  <a14:compatExt spid="_x0000_s81987"/>
                </a:ext>
                <a:ext uri="{FF2B5EF4-FFF2-40B4-BE49-F238E27FC236}">
                  <a16:creationId xmlns:a16="http://schemas.microsoft.com/office/drawing/2014/main" id="{00000000-0008-0000-0C00-000043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746760</xdr:colOff>
          <xdr:row>1</xdr:row>
          <xdr:rowOff>220980</xdr:rowOff>
        </xdr:from>
        <xdr:to>
          <xdr:col>25</xdr:col>
          <xdr:colOff>480060</xdr:colOff>
          <xdr:row>3</xdr:row>
          <xdr:rowOff>220980</xdr:rowOff>
        </xdr:to>
        <xdr:sp macro="" textlink="">
          <xdr:nvSpPr>
            <xdr:cNvPr id="81988" name="Button 3140" hidden="1">
              <a:extLst>
                <a:ext uri="{63B3BB69-23CF-44E3-9099-C40C66FF867C}">
                  <a14:compatExt spid="_x0000_s81988"/>
                </a:ext>
                <a:ext uri="{FF2B5EF4-FFF2-40B4-BE49-F238E27FC236}">
                  <a16:creationId xmlns:a16="http://schemas.microsoft.com/office/drawing/2014/main" id="{00000000-0008-0000-0C00-000044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43" name="直線コネクタ 1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44" name="直線コネクタ 17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45" name="直線コネクタ 19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46" name="直線コネクタ 24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47" name="直線コネクタ 17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17145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48" name="直線コネクタ 19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CxnSpPr>
          <a:cxnSpLocks noChangeShapeType="1"/>
        </xdr:cNvCxnSpPr>
      </xdr:nvCxnSpPr>
      <xdr:spPr bwMode="auto">
        <a:xfrm>
          <a:off x="3819525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49" name="直線コネクタ 19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CxnSpPr>
          <a:cxnSpLocks noChangeShapeType="1"/>
        </xdr:cNvCxnSpPr>
      </xdr:nvCxnSpPr>
      <xdr:spPr bwMode="auto">
        <a:xfrm>
          <a:off x="4171950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50" name="直線コネクタ 15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5716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51" name="直線コネクタ 44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52" name="直線コネクタ 45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53" name="直線コネクタ 47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54" name="直線コネクタ 48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56" name="直線コネクタ 1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57" name="直線コネクタ 1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58" name="直線コネクタ 24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60" name="直線コネクタ 15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61" name="直線コネクタ 19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62" name="直線コネクタ 2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628650</xdr:colOff>
      <xdr:row>10</xdr:row>
      <xdr:rowOff>28575</xdr:rowOff>
    </xdr:from>
    <xdr:to>
      <xdr:col>18</xdr:col>
      <xdr:colOff>247650</xdr:colOff>
      <xdr:row>13</xdr:row>
      <xdr:rowOff>85725</xdr:rowOff>
    </xdr:to>
    <xdr:sp macro="" textlink="">
      <xdr:nvSpPr>
        <xdr:cNvPr id="2" name="Rectangle 4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7734300" y="2352675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</xdr:col>
      <xdr:colOff>47625</xdr:colOff>
      <xdr:row>1</xdr:row>
      <xdr:rowOff>57150</xdr:rowOff>
    </xdr:from>
    <xdr:ext cx="1190626" cy="282129"/>
    <xdr:sp macro="" textlink="">
      <xdr:nvSpPr>
        <xdr:cNvPr id="3" name="Rectangle 6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323850" y="247650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4</xdr:col>
      <xdr:colOff>285750</xdr:colOff>
      <xdr:row>2</xdr:row>
      <xdr:rowOff>66675</xdr:rowOff>
    </xdr:from>
    <xdr:to>
      <xdr:col>6</xdr:col>
      <xdr:colOff>257175</xdr:colOff>
      <xdr:row>7</xdr:row>
      <xdr:rowOff>38100</xdr:rowOff>
    </xdr:to>
    <xdr:sp macro="" textlink="">
      <xdr:nvSpPr>
        <xdr:cNvPr id="4" name="Line 67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1504950" y="523875"/>
          <a:ext cx="466725" cy="923925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16</xdr:col>
      <xdr:colOff>238125</xdr:colOff>
      <xdr:row>13</xdr:row>
      <xdr:rowOff>104775</xdr:rowOff>
    </xdr:from>
    <xdr:to>
      <xdr:col>18</xdr:col>
      <xdr:colOff>476250</xdr:colOff>
      <xdr:row>16</xdr:row>
      <xdr:rowOff>104775</xdr:rowOff>
    </xdr:to>
    <xdr:sp macro="" textlink="">
      <xdr:nvSpPr>
        <xdr:cNvPr id="5" name="Text Box 43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8543925" y="3343275"/>
          <a:ext cx="1247775" cy="4572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7" name="直線コネクタ 15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8" name="直線コネクタ 1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9" name="直線コネクタ 1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10" name="直線コネクタ 24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11" name="直線コネクタ 44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12" name="直線コネクタ 4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13" name="直線コネクタ 46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43815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4" name="直線コネクタ 47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15" name="直線コネクタ 48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8</xdr:row>
      <xdr:rowOff>0</xdr:rowOff>
    </xdr:from>
    <xdr:to>
      <xdr:col>9</xdr:col>
      <xdr:colOff>0</xdr:colOff>
      <xdr:row>8</xdr:row>
      <xdr:rowOff>0</xdr:rowOff>
    </xdr:to>
    <xdr:cxnSp macro="">
      <xdr:nvCxnSpPr>
        <xdr:cNvPr id="16" name="直線コネクタ 17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17145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7</xdr:row>
      <xdr:rowOff>161925</xdr:rowOff>
    </xdr:from>
    <xdr:to>
      <xdr:col>9</xdr:col>
      <xdr:colOff>0</xdr:colOff>
      <xdr:row>8</xdr:row>
      <xdr:rowOff>0</xdr:rowOff>
    </xdr:to>
    <xdr:cxnSp macro="">
      <xdr:nvCxnSpPr>
        <xdr:cNvPr id="17" name="直線コネクタ 1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>
          <a:cxnSpLocks noChangeShapeType="1"/>
        </xdr:cNvCxnSpPr>
      </xdr:nvCxnSpPr>
      <xdr:spPr bwMode="auto">
        <a:xfrm>
          <a:off x="3819525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absolute">
    <xdr:from>
      <xdr:col>0</xdr:col>
      <xdr:colOff>47625</xdr:colOff>
      <xdr:row>2</xdr:row>
      <xdr:rowOff>57150</xdr:rowOff>
    </xdr:from>
    <xdr:to>
      <xdr:col>1</xdr:col>
      <xdr:colOff>57150</xdr:colOff>
      <xdr:row>4</xdr:row>
      <xdr:rowOff>57150</xdr:rowOff>
    </xdr:to>
    <xdr:sp macro="" textlink="">
      <xdr:nvSpPr>
        <xdr:cNvPr id="19" name="Line 67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 flipH="1">
          <a:off x="47625" y="514350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0</xdr:colOff>
      <xdr:row>7</xdr:row>
      <xdr:rowOff>161925</xdr:rowOff>
    </xdr:from>
    <xdr:to>
      <xdr:col>10</xdr:col>
      <xdr:colOff>0</xdr:colOff>
      <xdr:row>8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CxnSpPr>
          <a:cxnSpLocks noChangeShapeType="1"/>
        </xdr:cNvCxnSpPr>
      </xdr:nvCxnSpPr>
      <xdr:spPr bwMode="auto">
        <a:xfrm>
          <a:off x="4171950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7</xdr:row>
      <xdr:rowOff>161925</xdr:rowOff>
    </xdr:from>
    <xdr:to>
      <xdr:col>10</xdr:col>
      <xdr:colOff>0</xdr:colOff>
      <xdr:row>7</xdr:row>
      <xdr:rowOff>161925</xdr:rowOff>
    </xdr:to>
    <xdr:cxnSp macro="">
      <xdr:nvCxnSpPr>
        <xdr:cNvPr id="21" name="直線コネクタ 15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5716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22" name="直線コネクタ 17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23" name="直線コネクタ 19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CxnSpPr>
          <a:cxnSpLocks noChangeShapeType="1"/>
        </xdr:cNvCxnSpPr>
      </xdr:nvCxnSpPr>
      <xdr:spPr bwMode="auto">
        <a:xfrm>
          <a:off x="3819525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24" name="直線コネクタ 19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CxnSpPr>
          <a:cxnSpLocks noChangeShapeType="1"/>
        </xdr:cNvCxnSpPr>
      </xdr:nvCxnSpPr>
      <xdr:spPr bwMode="auto">
        <a:xfrm>
          <a:off x="4171950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25" name="直線コネクタ 15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7720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26" name="Rectangle 109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Arrowheads="1"/>
        </xdr:cNvSpPr>
      </xdr:nvSpPr>
      <xdr:spPr bwMode="auto">
        <a:xfrm>
          <a:off x="417195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22</xdr:col>
      <xdr:colOff>561975</xdr:colOff>
      <xdr:row>3</xdr:row>
      <xdr:rowOff>133351</xdr:rowOff>
    </xdr:from>
    <xdr:ext cx="676275" cy="152400"/>
    <xdr:sp macro="" textlink="">
      <xdr:nvSpPr>
        <xdr:cNvPr id="27" name="Rectangle 29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Arrowheads="1"/>
        </xdr:cNvSpPr>
      </xdr:nvSpPr>
      <xdr:spPr bwMode="auto">
        <a:xfrm>
          <a:off x="11744325" y="781051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29" name="直線コネクタ 15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30" name="直線コネクタ 17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43815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31" name="直線コネクタ 19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32" name="直線コネクタ 24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33" name="直線コネクタ 17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34" name="直線コネクタ 19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CxnSpPr>
          <a:cxnSpLocks noChangeShapeType="1"/>
        </xdr:cNvCxnSpPr>
      </xdr:nvCxnSpPr>
      <xdr:spPr bwMode="auto">
        <a:xfrm>
          <a:off x="3819525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35" name="直線コネクタ 19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CxnSpPr>
          <a:cxnSpLocks noChangeShapeType="1"/>
        </xdr:cNvCxnSpPr>
      </xdr:nvCxnSpPr>
      <xdr:spPr bwMode="auto">
        <a:xfrm>
          <a:off x="4171950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36" name="直線コネクタ 1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7720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40" name="直線コネクタ 15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41" name="直線コネクタ 17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43815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42" name="直線コネクタ 19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43" name="直線コネクタ 24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44" name="直線コネクタ 17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45" name="直線コネクタ 19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CxnSpPr>
          <a:cxnSpLocks noChangeShapeType="1"/>
        </xdr:cNvCxnSpPr>
      </xdr:nvCxnSpPr>
      <xdr:spPr bwMode="auto">
        <a:xfrm>
          <a:off x="3819525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46" name="直線コネクタ 19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CxnSpPr>
          <a:cxnSpLocks noChangeShapeType="1"/>
        </xdr:cNvCxnSpPr>
      </xdr:nvCxnSpPr>
      <xdr:spPr bwMode="auto">
        <a:xfrm>
          <a:off x="4171950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47" name="直線コネクタ 15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7720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48" name="直線コネクタ 44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49" name="直線コネクタ 45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50" name="直線コネクタ 47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51" name="直線コネクタ 48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53" name="直線コネクタ 15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54" name="直線コネクタ 1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55" name="直線コネクタ 2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57" name="直線コネクタ 15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58" name="直線コネクタ 19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59" name="直線コネクタ 24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67" name="直線コネクタ 15">
          <a:extLst>
            <a:ext uri="{FF2B5EF4-FFF2-40B4-BE49-F238E27FC236}">
              <a16:creationId xmlns:a16="http://schemas.microsoft.com/office/drawing/2014/main" id="{A2AC5107-2997-48C9-A164-AF9437C2ED4C}"/>
            </a:ext>
          </a:extLst>
        </xdr:cNvPr>
        <xdr:cNvCxnSpPr>
          <a:cxnSpLocks noChangeShapeType="1"/>
        </xdr:cNvCxnSpPr>
      </xdr:nvCxnSpPr>
      <xdr:spPr bwMode="auto">
        <a:xfrm flipH="1">
          <a:off x="21050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68" name="直線コネクタ 19">
          <a:extLst>
            <a:ext uri="{FF2B5EF4-FFF2-40B4-BE49-F238E27FC236}">
              <a16:creationId xmlns:a16="http://schemas.microsoft.com/office/drawing/2014/main" id="{BA69ED0B-0589-4025-BBF7-C72453C4BA2E}"/>
            </a:ext>
          </a:extLst>
        </xdr:cNvPr>
        <xdr:cNvCxnSpPr>
          <a:cxnSpLocks noChangeShapeType="1"/>
        </xdr:cNvCxnSpPr>
      </xdr:nvCxnSpPr>
      <xdr:spPr bwMode="auto">
        <a:xfrm>
          <a:off x="21145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7</xdr:row>
      <xdr:rowOff>161925</xdr:rowOff>
    </xdr:from>
    <xdr:to>
      <xdr:col>10</xdr:col>
      <xdr:colOff>0</xdr:colOff>
      <xdr:row>7</xdr:row>
      <xdr:rowOff>161925</xdr:rowOff>
    </xdr:to>
    <xdr:cxnSp macro="">
      <xdr:nvCxnSpPr>
        <xdr:cNvPr id="69" name="直線コネクタ 15">
          <a:extLst>
            <a:ext uri="{FF2B5EF4-FFF2-40B4-BE49-F238E27FC236}">
              <a16:creationId xmlns:a16="http://schemas.microsoft.com/office/drawing/2014/main" id="{1670A0ED-58E8-4C28-BCA7-2B313ECB2E0A}"/>
            </a:ext>
          </a:extLst>
        </xdr:cNvPr>
        <xdr:cNvCxnSpPr>
          <a:cxnSpLocks noChangeShapeType="1"/>
        </xdr:cNvCxnSpPr>
      </xdr:nvCxnSpPr>
      <xdr:spPr bwMode="auto">
        <a:xfrm flipH="1">
          <a:off x="2105025" y="15716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71" name="直線コネクタ 47">
          <a:extLst>
            <a:ext uri="{FF2B5EF4-FFF2-40B4-BE49-F238E27FC236}">
              <a16:creationId xmlns:a16="http://schemas.microsoft.com/office/drawing/2014/main" id="{39F6D2D0-D3FB-4091-AA31-9704938A3967}"/>
            </a:ext>
          </a:extLst>
        </xdr:cNvPr>
        <xdr:cNvCxnSpPr>
          <a:cxnSpLocks noChangeShapeType="1"/>
        </xdr:cNvCxnSpPr>
      </xdr:nvCxnSpPr>
      <xdr:spPr bwMode="auto">
        <a:xfrm>
          <a:off x="21145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73" name="直線コネクタ 19">
          <a:extLst>
            <a:ext uri="{FF2B5EF4-FFF2-40B4-BE49-F238E27FC236}">
              <a16:creationId xmlns:a16="http://schemas.microsoft.com/office/drawing/2014/main" id="{D09D3085-503F-4C0C-9305-6F6C7DE72D66}"/>
            </a:ext>
          </a:extLst>
        </xdr:cNvPr>
        <xdr:cNvCxnSpPr>
          <a:cxnSpLocks noChangeShapeType="1"/>
        </xdr:cNvCxnSpPr>
      </xdr:nvCxnSpPr>
      <xdr:spPr bwMode="auto">
        <a:xfrm>
          <a:off x="21145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75" name="直線コネクタ 19">
          <a:extLst>
            <a:ext uri="{FF2B5EF4-FFF2-40B4-BE49-F238E27FC236}">
              <a16:creationId xmlns:a16="http://schemas.microsoft.com/office/drawing/2014/main" id="{AAC5B9A4-D43A-4233-B38B-F5417D456AE4}"/>
            </a:ext>
          </a:extLst>
        </xdr:cNvPr>
        <xdr:cNvCxnSpPr>
          <a:cxnSpLocks noChangeShapeType="1"/>
        </xdr:cNvCxnSpPr>
      </xdr:nvCxnSpPr>
      <xdr:spPr bwMode="auto">
        <a:xfrm>
          <a:off x="21145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1" name="直線コネクタ 15">
          <a:extLst>
            <a:ext uri="{FF2B5EF4-FFF2-40B4-BE49-F238E27FC236}">
              <a16:creationId xmlns:a16="http://schemas.microsoft.com/office/drawing/2014/main" id="{C4FCA808-A568-42B1-9290-A1E7F18C9787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028700"/>
          <a:ext cx="5588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92" name="直線コネクタ 19">
          <a:extLst>
            <a:ext uri="{FF2B5EF4-FFF2-40B4-BE49-F238E27FC236}">
              <a16:creationId xmlns:a16="http://schemas.microsoft.com/office/drawing/2014/main" id="{2ED9F835-4792-4D55-BC99-D78C3665C8D8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93" name="直線コネクタ 15">
          <a:extLst>
            <a:ext uri="{FF2B5EF4-FFF2-40B4-BE49-F238E27FC236}">
              <a16:creationId xmlns:a16="http://schemas.microsoft.com/office/drawing/2014/main" id="{AA3848DC-9F71-4FC5-8862-85A8B67469D2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566863"/>
          <a:ext cx="3492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4" name="直線コネクタ 45">
          <a:extLst>
            <a:ext uri="{FF2B5EF4-FFF2-40B4-BE49-F238E27FC236}">
              <a16:creationId xmlns:a16="http://schemas.microsoft.com/office/drawing/2014/main" id="{96EA0422-A5BB-4772-9F22-9D19350C3A43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028700"/>
          <a:ext cx="5588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95" name="直線コネクタ 47">
          <a:extLst>
            <a:ext uri="{FF2B5EF4-FFF2-40B4-BE49-F238E27FC236}">
              <a16:creationId xmlns:a16="http://schemas.microsoft.com/office/drawing/2014/main" id="{A79F6C89-2870-4F70-8223-05B7484DC444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6" name="直線コネクタ 15">
          <a:extLst>
            <a:ext uri="{FF2B5EF4-FFF2-40B4-BE49-F238E27FC236}">
              <a16:creationId xmlns:a16="http://schemas.microsoft.com/office/drawing/2014/main" id="{31B854F0-153C-42B5-91D4-A4F67C950E45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028700"/>
          <a:ext cx="5588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97" name="直線コネクタ 19">
          <a:extLst>
            <a:ext uri="{FF2B5EF4-FFF2-40B4-BE49-F238E27FC236}">
              <a16:creationId xmlns:a16="http://schemas.microsoft.com/office/drawing/2014/main" id="{B763CD76-E67C-476C-9992-B6FDE39131FE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8" name="直線コネクタ 15">
          <a:extLst>
            <a:ext uri="{FF2B5EF4-FFF2-40B4-BE49-F238E27FC236}">
              <a16:creationId xmlns:a16="http://schemas.microsoft.com/office/drawing/2014/main" id="{3E7EB624-98C2-471E-9A0C-D42D7A582C63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028700"/>
          <a:ext cx="5588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99" name="直線コネクタ 19">
          <a:extLst>
            <a:ext uri="{FF2B5EF4-FFF2-40B4-BE49-F238E27FC236}">
              <a16:creationId xmlns:a16="http://schemas.microsoft.com/office/drawing/2014/main" id="{9541D53D-3748-457E-906E-E4A1923E829E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100" name="直線コネクタ 15">
          <a:extLst>
            <a:ext uri="{FF2B5EF4-FFF2-40B4-BE49-F238E27FC236}">
              <a16:creationId xmlns:a16="http://schemas.microsoft.com/office/drawing/2014/main" id="{C5FD5DED-7E6A-4A3E-BDB8-8D21BB57BB6B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028700"/>
          <a:ext cx="5588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01" name="直線コネクタ 19">
          <a:extLst>
            <a:ext uri="{FF2B5EF4-FFF2-40B4-BE49-F238E27FC236}">
              <a16:creationId xmlns:a16="http://schemas.microsoft.com/office/drawing/2014/main" id="{C4F052CC-6190-410B-89AF-3AB46140D785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102" name="直線コネクタ 15">
          <a:extLst>
            <a:ext uri="{FF2B5EF4-FFF2-40B4-BE49-F238E27FC236}">
              <a16:creationId xmlns:a16="http://schemas.microsoft.com/office/drawing/2014/main" id="{66223076-009D-4E43-8F2D-ECB8BC8A201D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566863"/>
          <a:ext cx="3492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03" name="直線コネクタ 47">
          <a:extLst>
            <a:ext uri="{FF2B5EF4-FFF2-40B4-BE49-F238E27FC236}">
              <a16:creationId xmlns:a16="http://schemas.microsoft.com/office/drawing/2014/main" id="{58B691A6-179D-4195-BCBC-D603803351A6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04" name="直線コネクタ 19">
          <a:extLst>
            <a:ext uri="{FF2B5EF4-FFF2-40B4-BE49-F238E27FC236}">
              <a16:creationId xmlns:a16="http://schemas.microsoft.com/office/drawing/2014/main" id="{B5B053C9-0921-4551-946E-C5219542BF99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05" name="直線コネクタ 19">
          <a:extLst>
            <a:ext uri="{FF2B5EF4-FFF2-40B4-BE49-F238E27FC236}">
              <a16:creationId xmlns:a16="http://schemas.microsoft.com/office/drawing/2014/main" id="{F1E57313-7B9D-4613-877F-1CBC98AFEF41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200025</xdr:colOff>
      <xdr:row>10</xdr:row>
      <xdr:rowOff>104775</xdr:rowOff>
    </xdr:from>
    <xdr:to>
      <xdr:col>18</xdr:col>
      <xdr:colOff>438150</xdr:colOff>
      <xdr:row>11</xdr:row>
      <xdr:rowOff>276225</xdr:rowOff>
    </xdr:to>
    <xdr:sp macro="" textlink="">
      <xdr:nvSpPr>
        <xdr:cNvPr id="10307" name="Text Box 67">
          <a:extLst>
            <a:ext uri="{FF2B5EF4-FFF2-40B4-BE49-F238E27FC236}">
              <a16:creationId xmlns:a16="http://schemas.microsoft.com/office/drawing/2014/main" id="{00000000-0008-0000-0600-000043280000}"/>
            </a:ext>
          </a:extLst>
        </xdr:cNvPr>
        <xdr:cNvSpPr txBox="1">
          <a:spLocks noChangeArrowheads="1"/>
        </xdr:cNvSpPr>
      </xdr:nvSpPr>
      <xdr:spPr bwMode="auto">
        <a:xfrm>
          <a:off x="6972300" y="2886075"/>
          <a:ext cx="12477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oneCellAnchor>
    <xdr:from>
      <xdr:col>1</xdr:col>
      <xdr:colOff>95252</xdr:colOff>
      <xdr:row>1</xdr:row>
      <xdr:rowOff>28575</xdr:rowOff>
    </xdr:from>
    <xdr:ext cx="1190626" cy="282129"/>
    <xdr:sp macro="" textlink="">
      <xdr:nvSpPr>
        <xdr:cNvPr id="14" name="Rectangle 6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rrowheads="1"/>
        </xdr:cNvSpPr>
      </xdr:nvSpPr>
      <xdr:spPr bwMode="auto">
        <a:xfrm>
          <a:off x="371477" y="219075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0</xdr:col>
      <xdr:colOff>95250</xdr:colOff>
      <xdr:row>2</xdr:row>
      <xdr:rowOff>47625</xdr:rowOff>
    </xdr:from>
    <xdr:to>
      <xdr:col>1</xdr:col>
      <xdr:colOff>103187</xdr:colOff>
      <xdr:row>4</xdr:row>
      <xdr:rowOff>47625</xdr:rowOff>
    </xdr:to>
    <xdr:sp macro="" textlink="">
      <xdr:nvSpPr>
        <xdr:cNvPr id="57234" name="Line 67">
          <a:extLst>
            <a:ext uri="{FF2B5EF4-FFF2-40B4-BE49-F238E27FC236}">
              <a16:creationId xmlns:a16="http://schemas.microsoft.com/office/drawing/2014/main" id="{00000000-0008-0000-0600-000092DF0000}"/>
            </a:ext>
          </a:extLst>
        </xdr:cNvPr>
        <xdr:cNvSpPr>
          <a:spLocks noChangeShapeType="1"/>
        </xdr:cNvSpPr>
      </xdr:nvSpPr>
      <xdr:spPr bwMode="auto">
        <a:xfrm flipH="1">
          <a:off x="95250" y="504825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17" name="Rectangle 109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twoCellAnchor editAs="absolute">
    <xdr:from>
      <xdr:col>15</xdr:col>
      <xdr:colOff>39688</xdr:colOff>
      <xdr:row>7</xdr:row>
      <xdr:rowOff>19050</xdr:rowOff>
    </xdr:from>
    <xdr:to>
      <xdr:col>18</xdr:col>
      <xdr:colOff>350838</xdr:colOff>
      <xdr:row>10</xdr:row>
      <xdr:rowOff>76200</xdr:rowOff>
    </xdr:to>
    <xdr:sp macro="" textlink="">
      <xdr:nvSpPr>
        <xdr:cNvPr id="18" name="Rectangle 4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7734300" y="21907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22</xdr:col>
      <xdr:colOff>819150</xdr:colOff>
      <xdr:row>3</xdr:row>
      <xdr:rowOff>142875</xdr:rowOff>
    </xdr:from>
    <xdr:ext cx="676275" cy="152400"/>
    <xdr:sp macro="" textlink="">
      <xdr:nvSpPr>
        <xdr:cNvPr id="19" name="Rectangle 29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11906250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1</xdr:row>
          <xdr:rowOff>251460</xdr:rowOff>
        </xdr:from>
        <xdr:to>
          <xdr:col>24</xdr:col>
          <xdr:colOff>601980</xdr:colOff>
          <xdr:row>3</xdr:row>
          <xdr:rowOff>251460</xdr:rowOff>
        </xdr:to>
        <xdr:sp macro="" textlink="">
          <xdr:nvSpPr>
            <xdr:cNvPr id="57203" name="Button 1907" hidden="1">
              <a:extLst>
                <a:ext uri="{63B3BB69-23CF-44E3-9099-C40C66FF867C}">
                  <a14:compatExt spid="_x0000_s57203"/>
                </a:ext>
                <a:ext uri="{FF2B5EF4-FFF2-40B4-BE49-F238E27FC236}">
                  <a16:creationId xmlns:a16="http://schemas.microsoft.com/office/drawing/2014/main" id="{00000000-0008-0000-0E00-000073D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685800</xdr:colOff>
          <xdr:row>1</xdr:row>
          <xdr:rowOff>251460</xdr:rowOff>
        </xdr:from>
        <xdr:to>
          <xdr:col>25</xdr:col>
          <xdr:colOff>419100</xdr:colOff>
          <xdr:row>3</xdr:row>
          <xdr:rowOff>251460</xdr:rowOff>
        </xdr:to>
        <xdr:sp macro="" textlink="">
          <xdr:nvSpPr>
            <xdr:cNvPr id="57204" name="Button 1908" hidden="1">
              <a:extLst>
                <a:ext uri="{63B3BB69-23CF-44E3-9099-C40C66FF867C}">
                  <a14:compatExt spid="_x0000_s57204"/>
                </a:ext>
                <a:ext uri="{FF2B5EF4-FFF2-40B4-BE49-F238E27FC236}">
                  <a16:creationId xmlns:a16="http://schemas.microsoft.com/office/drawing/2014/main" id="{00000000-0008-0000-0E00-000074D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200025</xdr:colOff>
      <xdr:row>10</xdr:row>
      <xdr:rowOff>104775</xdr:rowOff>
    </xdr:from>
    <xdr:to>
      <xdr:col>18</xdr:col>
      <xdr:colOff>438150</xdr:colOff>
      <xdr:row>11</xdr:row>
      <xdr:rowOff>276225</xdr:rowOff>
    </xdr:to>
    <xdr:sp macro="" textlink="">
      <xdr:nvSpPr>
        <xdr:cNvPr id="2" name="Text Box 6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8410575" y="3190875"/>
          <a:ext cx="12477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oneCellAnchor>
    <xdr:from>
      <xdr:col>1</xdr:col>
      <xdr:colOff>95252</xdr:colOff>
      <xdr:row>1</xdr:row>
      <xdr:rowOff>28575</xdr:rowOff>
    </xdr:from>
    <xdr:ext cx="1190626" cy="282129"/>
    <xdr:sp macro="" textlink="">
      <xdr:nvSpPr>
        <xdr:cNvPr id="3" name="Rectangle 6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371477" y="219075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5</xdr:col>
      <xdr:colOff>66674</xdr:colOff>
      <xdr:row>2</xdr:row>
      <xdr:rowOff>47625</xdr:rowOff>
    </xdr:from>
    <xdr:to>
      <xdr:col>6</xdr:col>
      <xdr:colOff>276224</xdr:colOff>
      <xdr:row>5</xdr:row>
      <xdr:rowOff>104775</xdr:rowOff>
    </xdr:to>
    <xdr:sp macro="" textlink="">
      <xdr:nvSpPr>
        <xdr:cNvPr id="4" name="Line 67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1562099" y="504825"/>
          <a:ext cx="333375" cy="93345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0</xdr:col>
      <xdr:colOff>95250</xdr:colOff>
      <xdr:row>2</xdr:row>
      <xdr:rowOff>47625</xdr:rowOff>
    </xdr:from>
    <xdr:to>
      <xdr:col>1</xdr:col>
      <xdr:colOff>104775</xdr:colOff>
      <xdr:row>4</xdr:row>
      <xdr:rowOff>47625</xdr:rowOff>
    </xdr:to>
    <xdr:sp macro="" textlink="">
      <xdr:nvSpPr>
        <xdr:cNvPr id="5" name="Line 67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 flipH="1">
          <a:off x="95250" y="504825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6" name="Rectangle 109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twoCellAnchor editAs="absolute">
    <xdr:from>
      <xdr:col>15</xdr:col>
      <xdr:colOff>28575</xdr:colOff>
      <xdr:row>7</xdr:row>
      <xdr:rowOff>19050</xdr:rowOff>
    </xdr:from>
    <xdr:to>
      <xdr:col>18</xdr:col>
      <xdr:colOff>342900</xdr:colOff>
      <xdr:row>10</xdr:row>
      <xdr:rowOff>76200</xdr:rowOff>
    </xdr:to>
    <xdr:sp macro="" textlink="">
      <xdr:nvSpPr>
        <xdr:cNvPr id="7" name="Rectangle 4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7734300" y="21907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22</xdr:col>
      <xdr:colOff>819150</xdr:colOff>
      <xdr:row>3</xdr:row>
      <xdr:rowOff>142875</xdr:rowOff>
    </xdr:from>
    <xdr:ext cx="676275" cy="152400"/>
    <xdr:sp macro="" textlink="">
      <xdr:nvSpPr>
        <xdr:cNvPr id="8" name="Rectangle 2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11906250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15</xdr:row>
      <xdr:rowOff>19050</xdr:rowOff>
    </xdr:from>
    <xdr:to>
      <xdr:col>18</xdr:col>
      <xdr:colOff>447675</xdr:colOff>
      <xdr:row>16</xdr:row>
      <xdr:rowOff>342900</xdr:rowOff>
    </xdr:to>
    <xdr:sp macro="" textlink="">
      <xdr:nvSpPr>
        <xdr:cNvPr id="2" name="Text Box 5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8181975" y="3390900"/>
          <a:ext cx="126682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74335" name="直線コネクタ 11">
          <a:extLst>
            <a:ext uri="{FF2B5EF4-FFF2-40B4-BE49-F238E27FC236}">
              <a16:creationId xmlns:a16="http://schemas.microsoft.com/office/drawing/2014/main" id="{00000000-0008-0000-0900-00005F2201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74336" name="直線コネクタ 12">
          <a:extLst>
            <a:ext uri="{FF2B5EF4-FFF2-40B4-BE49-F238E27FC236}">
              <a16:creationId xmlns:a16="http://schemas.microsoft.com/office/drawing/2014/main" id="{00000000-0008-0000-0900-00006022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74337" name="直線コネクタ 13">
          <a:extLst>
            <a:ext uri="{FF2B5EF4-FFF2-40B4-BE49-F238E27FC236}">
              <a16:creationId xmlns:a16="http://schemas.microsoft.com/office/drawing/2014/main" id="{00000000-0008-0000-0900-00006122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74338" name="直線コネクタ 14">
          <a:extLst>
            <a:ext uri="{FF2B5EF4-FFF2-40B4-BE49-F238E27FC236}">
              <a16:creationId xmlns:a16="http://schemas.microsoft.com/office/drawing/2014/main" id="{00000000-0008-0000-0900-0000622201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838200</xdr:colOff>
      <xdr:row>4</xdr:row>
      <xdr:rowOff>66675</xdr:rowOff>
    </xdr:to>
    <xdr:cxnSp macro="">
      <xdr:nvCxnSpPr>
        <xdr:cNvPr id="74339" name="直線コネクタ 15">
          <a:extLst>
            <a:ext uri="{FF2B5EF4-FFF2-40B4-BE49-F238E27FC236}">
              <a16:creationId xmlns:a16="http://schemas.microsoft.com/office/drawing/2014/main" id="{00000000-0008-0000-0900-00006322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74340" name="直線コネクタ 16">
          <a:extLst>
            <a:ext uri="{FF2B5EF4-FFF2-40B4-BE49-F238E27FC236}">
              <a16:creationId xmlns:a16="http://schemas.microsoft.com/office/drawing/2014/main" id="{00000000-0008-0000-0900-000064220100}"/>
            </a:ext>
          </a:extLst>
        </xdr:cNvPr>
        <xdr:cNvCxnSpPr>
          <a:cxnSpLocks noChangeShapeType="1"/>
        </xdr:cNvCxnSpPr>
      </xdr:nvCxnSpPr>
      <xdr:spPr bwMode="auto">
        <a:xfrm>
          <a:off x="4924425" y="42386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74341" name="直線コネクタ 17">
          <a:extLst>
            <a:ext uri="{FF2B5EF4-FFF2-40B4-BE49-F238E27FC236}">
              <a16:creationId xmlns:a16="http://schemas.microsoft.com/office/drawing/2014/main" id="{00000000-0008-0000-0900-00006522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24815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74342" name="直線コネクタ 18">
          <a:extLst>
            <a:ext uri="{FF2B5EF4-FFF2-40B4-BE49-F238E27FC236}">
              <a16:creationId xmlns:a16="http://schemas.microsoft.com/office/drawing/2014/main" id="{00000000-0008-0000-0900-00006622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40055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74343" name="直線コネクタ 19">
          <a:extLst>
            <a:ext uri="{FF2B5EF4-FFF2-40B4-BE49-F238E27FC236}">
              <a16:creationId xmlns:a16="http://schemas.microsoft.com/office/drawing/2014/main" id="{00000000-0008-0000-0900-000067220100}"/>
            </a:ext>
          </a:extLst>
        </xdr:cNvPr>
        <xdr:cNvCxnSpPr>
          <a:cxnSpLocks noChangeShapeType="1"/>
        </xdr:cNvCxnSpPr>
      </xdr:nvCxnSpPr>
      <xdr:spPr bwMode="auto">
        <a:xfrm>
          <a:off x="3733800" y="424815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74344" name="直線コネクタ 20">
          <a:extLst>
            <a:ext uri="{FF2B5EF4-FFF2-40B4-BE49-F238E27FC236}">
              <a16:creationId xmlns:a16="http://schemas.microsoft.com/office/drawing/2014/main" id="{00000000-0008-0000-0900-00006822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23862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</xdr:col>
      <xdr:colOff>47625</xdr:colOff>
      <xdr:row>1</xdr:row>
      <xdr:rowOff>57150</xdr:rowOff>
    </xdr:from>
    <xdr:ext cx="1190626" cy="282129"/>
    <xdr:sp macro="" textlink="">
      <xdr:nvSpPr>
        <xdr:cNvPr id="18" name="Rectangle 64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 bwMode="auto">
        <a:xfrm>
          <a:off x="323850" y="247650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18</xdr:col>
      <xdr:colOff>123825</xdr:colOff>
      <xdr:row>10</xdr:row>
      <xdr:rowOff>19050</xdr:rowOff>
    </xdr:from>
    <xdr:to>
      <xdr:col>22</xdr:col>
      <xdr:colOff>85725</xdr:colOff>
      <xdr:row>14</xdr:row>
      <xdr:rowOff>133350</xdr:rowOff>
    </xdr:to>
    <xdr:sp macro="" textlink="">
      <xdr:nvSpPr>
        <xdr:cNvPr id="19" name="Rectangle 47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 bwMode="auto">
        <a:xfrm>
          <a:off x="7724775" y="23431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21" name="Rectangle 109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twoCellAnchor editAs="absolute">
    <xdr:from>
      <xdr:col>8</xdr:col>
      <xdr:colOff>523875</xdr:colOff>
      <xdr:row>2</xdr:row>
      <xdr:rowOff>76200</xdr:rowOff>
    </xdr:from>
    <xdr:to>
      <xdr:col>10</xdr:col>
      <xdr:colOff>9525</xdr:colOff>
      <xdr:row>4</xdr:row>
      <xdr:rowOff>28575</xdr:rowOff>
    </xdr:to>
    <xdr:sp macro="" textlink="">
      <xdr:nvSpPr>
        <xdr:cNvPr id="74348" name="Line 67">
          <a:extLst>
            <a:ext uri="{FF2B5EF4-FFF2-40B4-BE49-F238E27FC236}">
              <a16:creationId xmlns:a16="http://schemas.microsoft.com/office/drawing/2014/main" id="{00000000-0008-0000-0900-00006C220100}"/>
            </a:ext>
          </a:extLst>
        </xdr:cNvPr>
        <xdr:cNvSpPr>
          <a:spLocks noChangeShapeType="1"/>
        </xdr:cNvSpPr>
      </xdr:nvSpPr>
      <xdr:spPr bwMode="auto">
        <a:xfrm>
          <a:off x="1514475" y="533400"/>
          <a:ext cx="952500" cy="447675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6</xdr:col>
      <xdr:colOff>47625</xdr:colOff>
      <xdr:row>2</xdr:row>
      <xdr:rowOff>76200</xdr:rowOff>
    </xdr:from>
    <xdr:to>
      <xdr:col>7</xdr:col>
      <xdr:colOff>38100</xdr:colOff>
      <xdr:row>4</xdr:row>
      <xdr:rowOff>76200</xdr:rowOff>
    </xdr:to>
    <xdr:sp macro="" textlink="">
      <xdr:nvSpPr>
        <xdr:cNvPr id="74349" name="Line 67">
          <a:extLst>
            <a:ext uri="{FF2B5EF4-FFF2-40B4-BE49-F238E27FC236}">
              <a16:creationId xmlns:a16="http://schemas.microsoft.com/office/drawing/2014/main" id="{00000000-0008-0000-0900-00006D220100}"/>
            </a:ext>
          </a:extLst>
        </xdr:cNvPr>
        <xdr:cNvSpPr>
          <a:spLocks noChangeShapeType="1"/>
        </xdr:cNvSpPr>
      </xdr:nvSpPr>
      <xdr:spPr bwMode="auto">
        <a:xfrm flipH="1">
          <a:off x="47625" y="533400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561975</xdr:colOff>
      <xdr:row>3</xdr:row>
      <xdr:rowOff>142875</xdr:rowOff>
    </xdr:from>
    <xdr:ext cx="676275" cy="152400"/>
    <xdr:sp macro="" textlink="">
      <xdr:nvSpPr>
        <xdr:cNvPr id="27" name="Rectangle 29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 bwMode="auto">
        <a:xfrm>
          <a:off x="11649075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16</xdr:col>
      <xdr:colOff>133350</xdr:colOff>
      <xdr:row>29</xdr:row>
      <xdr:rowOff>19050</xdr:rowOff>
    </xdr:from>
    <xdr:to>
      <xdr:col>18</xdr:col>
      <xdr:colOff>447675</xdr:colOff>
      <xdr:row>30</xdr:row>
      <xdr:rowOff>342900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8343900" y="335280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41" name="直線コネクタ 11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42" name="直線コネクタ 12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43" name="直線コネクタ 13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44" name="直線コネクタ 14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45" name="直線コネクタ 15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</xdr:row>
          <xdr:rowOff>251460</xdr:rowOff>
        </xdr:from>
        <xdr:to>
          <xdr:col>24</xdr:col>
          <xdr:colOff>579120</xdr:colOff>
          <xdr:row>3</xdr:row>
          <xdr:rowOff>251460</xdr:rowOff>
        </xdr:to>
        <xdr:sp macro="" textlink="">
          <xdr:nvSpPr>
            <xdr:cNvPr id="74286" name="Button 1582" hidden="1">
              <a:extLst>
                <a:ext uri="{63B3BB69-23CF-44E3-9099-C40C66FF867C}">
                  <a14:compatExt spid="_x0000_s74286"/>
                </a:ext>
                <a:ext uri="{FF2B5EF4-FFF2-40B4-BE49-F238E27FC236}">
                  <a16:creationId xmlns:a16="http://schemas.microsoft.com/office/drawing/2014/main" id="{00000000-0008-0000-1000-00002E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670560</xdr:colOff>
          <xdr:row>1</xdr:row>
          <xdr:rowOff>251460</xdr:rowOff>
        </xdr:from>
        <xdr:to>
          <xdr:col>25</xdr:col>
          <xdr:colOff>403860</xdr:colOff>
          <xdr:row>3</xdr:row>
          <xdr:rowOff>251460</xdr:rowOff>
        </xdr:to>
        <xdr:sp macro="" textlink="">
          <xdr:nvSpPr>
            <xdr:cNvPr id="74287" name="Button 1583" hidden="1">
              <a:extLst>
                <a:ext uri="{63B3BB69-23CF-44E3-9099-C40C66FF867C}">
                  <a14:compatExt spid="_x0000_s74287"/>
                </a:ext>
                <a:ext uri="{FF2B5EF4-FFF2-40B4-BE49-F238E27FC236}">
                  <a16:creationId xmlns:a16="http://schemas.microsoft.com/office/drawing/2014/main" id="{00000000-0008-0000-1000-00002F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133350</xdr:colOff>
      <xdr:row>29</xdr:row>
      <xdr:rowOff>19050</xdr:rowOff>
    </xdr:from>
    <xdr:to>
      <xdr:col>18</xdr:col>
      <xdr:colOff>447675</xdr:colOff>
      <xdr:row>30</xdr:row>
      <xdr:rowOff>342900</xdr:rowOff>
    </xdr:to>
    <xdr:sp macro="" textlink="">
      <xdr:nvSpPr>
        <xdr:cNvPr id="28" name="Text Box 58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8343900" y="335280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29" name="直線コネクタ 1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0" name="直線コネクタ 12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31" name="直線コネクタ 1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32" name="直線コネクタ 14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33" name="直線コネクタ 15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15</xdr:row>
      <xdr:rowOff>19050</xdr:rowOff>
    </xdr:from>
    <xdr:to>
      <xdr:col>18</xdr:col>
      <xdr:colOff>447675</xdr:colOff>
      <xdr:row>16</xdr:row>
      <xdr:rowOff>342900</xdr:rowOff>
    </xdr:to>
    <xdr:sp macro="" textlink="">
      <xdr:nvSpPr>
        <xdr:cNvPr id="2" name="Text Box 5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8343900" y="335280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3" name="直線コネクタ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4" name="直線コネクタ 1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5" name="直線コネクタ 1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6" name="直線コネクタ 1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838200</xdr:colOff>
      <xdr:row>4</xdr:row>
      <xdr:rowOff>66675</xdr:rowOff>
    </xdr:to>
    <xdr:cxnSp macro="">
      <xdr:nvCxnSpPr>
        <xdr:cNvPr id="7" name="直線コネクタ 15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8" name="直線コネクタ 16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>
          <a:cxnSpLocks noChangeShapeType="1"/>
        </xdr:cNvCxnSpPr>
      </xdr:nvCxnSpPr>
      <xdr:spPr bwMode="auto">
        <a:xfrm>
          <a:off x="4924425" y="42386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" name="直線コネクタ 17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24815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10" name="直線コネクタ 18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40055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1" name="直線コネクタ 19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>
          <a:cxnSpLocks noChangeShapeType="1"/>
        </xdr:cNvCxnSpPr>
      </xdr:nvCxnSpPr>
      <xdr:spPr bwMode="auto">
        <a:xfrm>
          <a:off x="3733800" y="424815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12" name="直線コネクタ 20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23862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</xdr:col>
      <xdr:colOff>47625</xdr:colOff>
      <xdr:row>1</xdr:row>
      <xdr:rowOff>57150</xdr:rowOff>
    </xdr:from>
    <xdr:ext cx="1190626" cy="282129"/>
    <xdr:sp macro="" textlink="">
      <xdr:nvSpPr>
        <xdr:cNvPr id="13" name="Rectangle 64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 bwMode="auto">
        <a:xfrm>
          <a:off x="323850" y="247650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15</xdr:col>
      <xdr:colOff>19050</xdr:colOff>
      <xdr:row>10</xdr:row>
      <xdr:rowOff>19050</xdr:rowOff>
    </xdr:from>
    <xdr:to>
      <xdr:col>18</xdr:col>
      <xdr:colOff>333375</xdr:colOff>
      <xdr:row>14</xdr:row>
      <xdr:rowOff>133350</xdr:rowOff>
    </xdr:to>
    <xdr:sp macro="" textlink="">
      <xdr:nvSpPr>
        <xdr:cNvPr id="14" name="Rectangle 47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 bwMode="auto">
        <a:xfrm>
          <a:off x="7724775" y="23431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15" name="Rectangle 109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twoCellAnchor editAs="absolute">
    <xdr:from>
      <xdr:col>5</xdr:col>
      <xdr:colOff>19050</xdr:colOff>
      <xdr:row>2</xdr:row>
      <xdr:rowOff>76200</xdr:rowOff>
    </xdr:from>
    <xdr:to>
      <xdr:col>6</xdr:col>
      <xdr:colOff>276225</xdr:colOff>
      <xdr:row>4</xdr:row>
      <xdr:rowOff>114300</xdr:rowOff>
    </xdr:to>
    <xdr:sp macro="" textlink="">
      <xdr:nvSpPr>
        <xdr:cNvPr id="16" name="Line 67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ShapeType="1"/>
        </xdr:cNvSpPr>
      </xdr:nvSpPr>
      <xdr:spPr bwMode="auto">
        <a:xfrm>
          <a:off x="1514475" y="533400"/>
          <a:ext cx="381000" cy="5334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0</xdr:col>
      <xdr:colOff>47625</xdr:colOff>
      <xdr:row>2</xdr:row>
      <xdr:rowOff>76200</xdr:rowOff>
    </xdr:from>
    <xdr:to>
      <xdr:col>1</xdr:col>
      <xdr:colOff>57150</xdr:colOff>
      <xdr:row>4</xdr:row>
      <xdr:rowOff>76200</xdr:rowOff>
    </xdr:to>
    <xdr:sp macro="" textlink="">
      <xdr:nvSpPr>
        <xdr:cNvPr id="17" name="Line 6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ShapeType="1"/>
        </xdr:cNvSpPr>
      </xdr:nvSpPr>
      <xdr:spPr bwMode="auto">
        <a:xfrm flipH="1">
          <a:off x="47625" y="533400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561975</xdr:colOff>
      <xdr:row>3</xdr:row>
      <xdr:rowOff>142875</xdr:rowOff>
    </xdr:from>
    <xdr:ext cx="676275" cy="152400"/>
    <xdr:sp macro="" textlink="">
      <xdr:nvSpPr>
        <xdr:cNvPr id="18" name="Rectangle 29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 bwMode="auto">
        <a:xfrm>
          <a:off x="11649075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16</xdr:col>
      <xdr:colOff>133350</xdr:colOff>
      <xdr:row>29</xdr:row>
      <xdr:rowOff>19050</xdr:rowOff>
    </xdr:from>
    <xdr:to>
      <xdr:col>18</xdr:col>
      <xdr:colOff>447675</xdr:colOff>
      <xdr:row>30</xdr:row>
      <xdr:rowOff>342900</xdr:rowOff>
    </xdr:to>
    <xdr:sp macro="" textlink="">
      <xdr:nvSpPr>
        <xdr:cNvPr id="19" name="Text Box 5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8343900" y="657225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20" name="直線コネクタ 1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CxnSpPr>
          <a:cxnSpLocks noChangeShapeType="1"/>
        </xdr:cNvCxnSpPr>
      </xdr:nvCxnSpPr>
      <xdr:spPr bwMode="auto">
        <a:xfrm>
          <a:off x="4924425" y="42386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21" name="直線コネクタ 12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24815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22" name="直線コネクタ 13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40055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23" name="直線コネクタ 14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>
          <a:cxnSpLocks noChangeShapeType="1"/>
        </xdr:cNvCxnSpPr>
      </xdr:nvCxnSpPr>
      <xdr:spPr bwMode="auto">
        <a:xfrm>
          <a:off x="3733800" y="424815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24" name="直線コネクタ 15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23862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133350</xdr:colOff>
      <xdr:row>29</xdr:row>
      <xdr:rowOff>19050</xdr:rowOff>
    </xdr:from>
    <xdr:to>
      <xdr:col>18</xdr:col>
      <xdr:colOff>447675</xdr:colOff>
      <xdr:row>30</xdr:row>
      <xdr:rowOff>342900</xdr:rowOff>
    </xdr:to>
    <xdr:sp macro="" textlink="">
      <xdr:nvSpPr>
        <xdr:cNvPr id="27" name="Text Box 58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8343900" y="657225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28" name="直線コネクタ 11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>
          <a:cxnSpLocks noChangeShapeType="1"/>
        </xdr:cNvCxnSpPr>
      </xdr:nvCxnSpPr>
      <xdr:spPr bwMode="auto">
        <a:xfrm>
          <a:off x="4924425" y="42386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29" name="直線コネクタ 12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24815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30" name="直線コネクタ 1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40055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31" name="直線コネクタ 14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CxnSpPr>
          <a:cxnSpLocks noChangeShapeType="1"/>
        </xdr:cNvCxnSpPr>
      </xdr:nvCxnSpPr>
      <xdr:spPr bwMode="auto">
        <a:xfrm>
          <a:off x="3733800" y="424815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32" name="直線コネクタ 15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23862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13</xdr:row>
      <xdr:rowOff>95250</xdr:rowOff>
    </xdr:from>
    <xdr:to>
      <xdr:col>18</xdr:col>
      <xdr:colOff>457200</xdr:colOff>
      <xdr:row>16</xdr:row>
      <xdr:rowOff>114300</xdr:rowOff>
    </xdr:to>
    <xdr:sp macro="" textlink="">
      <xdr:nvSpPr>
        <xdr:cNvPr id="12328" name="Text Box 40">
          <a:extLst>
            <a:ext uri="{FF2B5EF4-FFF2-40B4-BE49-F238E27FC236}">
              <a16:creationId xmlns:a16="http://schemas.microsoft.com/office/drawing/2014/main" id="{00000000-0008-0000-0B00-000028300000}"/>
            </a:ext>
          </a:extLst>
        </xdr:cNvPr>
        <xdr:cNvSpPr txBox="1">
          <a:spLocks noChangeArrowheads="1"/>
        </xdr:cNvSpPr>
      </xdr:nvSpPr>
      <xdr:spPr bwMode="auto">
        <a:xfrm>
          <a:off x="8267700" y="318135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81068" name="直線コネクタ 9">
          <a:extLst>
            <a:ext uri="{FF2B5EF4-FFF2-40B4-BE49-F238E27FC236}">
              <a16:creationId xmlns:a16="http://schemas.microsoft.com/office/drawing/2014/main" id="{00000000-0008-0000-0B00-0000AC3C01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81069" name="直線コネクタ 10">
          <a:extLst>
            <a:ext uri="{FF2B5EF4-FFF2-40B4-BE49-F238E27FC236}">
              <a16:creationId xmlns:a16="http://schemas.microsoft.com/office/drawing/2014/main" id="{00000000-0008-0000-0B00-0000AD3C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81070" name="直線コネクタ 11">
          <a:extLst>
            <a:ext uri="{FF2B5EF4-FFF2-40B4-BE49-F238E27FC236}">
              <a16:creationId xmlns:a16="http://schemas.microsoft.com/office/drawing/2014/main" id="{00000000-0008-0000-0B00-0000AE3C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81071" name="直線コネクタ 12">
          <a:extLst>
            <a:ext uri="{FF2B5EF4-FFF2-40B4-BE49-F238E27FC236}">
              <a16:creationId xmlns:a16="http://schemas.microsoft.com/office/drawing/2014/main" id="{00000000-0008-0000-0B00-0000AF3C01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81072" name="直線コネクタ 13">
          <a:extLst>
            <a:ext uri="{FF2B5EF4-FFF2-40B4-BE49-F238E27FC236}">
              <a16:creationId xmlns:a16="http://schemas.microsoft.com/office/drawing/2014/main" id="{00000000-0008-0000-0B00-0000B03C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81073" name="直線コネクタ 14">
          <a:extLst>
            <a:ext uri="{FF2B5EF4-FFF2-40B4-BE49-F238E27FC236}">
              <a16:creationId xmlns:a16="http://schemas.microsoft.com/office/drawing/2014/main" id="{00000000-0008-0000-0B00-0000B13C01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81074" name="直線コネクタ 15">
          <a:extLst>
            <a:ext uri="{FF2B5EF4-FFF2-40B4-BE49-F238E27FC236}">
              <a16:creationId xmlns:a16="http://schemas.microsoft.com/office/drawing/2014/main" id="{00000000-0008-0000-0B00-0000B23C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81075" name="直線コネクタ 16">
          <a:extLst>
            <a:ext uri="{FF2B5EF4-FFF2-40B4-BE49-F238E27FC236}">
              <a16:creationId xmlns:a16="http://schemas.microsoft.com/office/drawing/2014/main" id="{00000000-0008-0000-0B00-0000B33C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229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81076" name="直線コネクタ 17">
          <a:extLst>
            <a:ext uri="{FF2B5EF4-FFF2-40B4-BE49-F238E27FC236}">
              <a16:creationId xmlns:a16="http://schemas.microsoft.com/office/drawing/2014/main" id="{00000000-0008-0000-0B00-0000B43C01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81077" name="直線コネクタ 18">
          <a:extLst>
            <a:ext uri="{FF2B5EF4-FFF2-40B4-BE49-F238E27FC236}">
              <a16:creationId xmlns:a16="http://schemas.microsoft.com/office/drawing/2014/main" id="{00000000-0008-0000-0B00-0000B53C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32</xdr:row>
      <xdr:rowOff>66675</xdr:rowOff>
    </xdr:from>
    <xdr:to>
      <xdr:col>11</xdr:col>
      <xdr:colOff>0</xdr:colOff>
      <xdr:row>33</xdr:row>
      <xdr:rowOff>0</xdr:rowOff>
    </xdr:to>
    <xdr:cxnSp macro="">
      <xdr:nvCxnSpPr>
        <xdr:cNvPr id="81078" name="直線コネクタ 19">
          <a:extLst>
            <a:ext uri="{FF2B5EF4-FFF2-40B4-BE49-F238E27FC236}">
              <a16:creationId xmlns:a16="http://schemas.microsoft.com/office/drawing/2014/main" id="{00000000-0008-0000-0B00-0000B63C0100}"/>
            </a:ext>
          </a:extLst>
        </xdr:cNvPr>
        <xdr:cNvCxnSpPr>
          <a:cxnSpLocks noChangeShapeType="1"/>
        </xdr:cNvCxnSpPr>
      </xdr:nvCxnSpPr>
      <xdr:spPr bwMode="auto">
        <a:xfrm>
          <a:off x="4924425" y="7115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32</xdr:row>
      <xdr:rowOff>76200</xdr:rowOff>
    </xdr:from>
    <xdr:to>
      <xdr:col>10</xdr:col>
      <xdr:colOff>209550</xdr:colOff>
      <xdr:row>32</xdr:row>
      <xdr:rowOff>76200</xdr:rowOff>
    </xdr:to>
    <xdr:cxnSp macro="">
      <xdr:nvCxnSpPr>
        <xdr:cNvPr id="81079" name="直線コネクタ 20">
          <a:extLst>
            <a:ext uri="{FF2B5EF4-FFF2-40B4-BE49-F238E27FC236}">
              <a16:creationId xmlns:a16="http://schemas.microsoft.com/office/drawing/2014/main" id="{00000000-0008-0000-0B00-0000B73C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7124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33</xdr:row>
      <xdr:rowOff>76200</xdr:rowOff>
    </xdr:from>
    <xdr:to>
      <xdr:col>9</xdr:col>
      <xdr:colOff>0</xdr:colOff>
      <xdr:row>33</xdr:row>
      <xdr:rowOff>76200</xdr:rowOff>
    </xdr:to>
    <xdr:cxnSp macro="">
      <xdr:nvCxnSpPr>
        <xdr:cNvPr id="81080" name="直線コネクタ 21">
          <a:extLst>
            <a:ext uri="{FF2B5EF4-FFF2-40B4-BE49-F238E27FC236}">
              <a16:creationId xmlns:a16="http://schemas.microsoft.com/office/drawing/2014/main" id="{00000000-0008-0000-0B00-0000B83C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7277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32</xdr:row>
      <xdr:rowOff>76200</xdr:rowOff>
    </xdr:from>
    <xdr:to>
      <xdr:col>9</xdr:col>
      <xdr:colOff>9525</xdr:colOff>
      <xdr:row>33</xdr:row>
      <xdr:rowOff>76200</xdr:rowOff>
    </xdr:to>
    <xdr:cxnSp macro="">
      <xdr:nvCxnSpPr>
        <xdr:cNvPr id="81081" name="直線コネクタ 22">
          <a:extLst>
            <a:ext uri="{FF2B5EF4-FFF2-40B4-BE49-F238E27FC236}">
              <a16:creationId xmlns:a16="http://schemas.microsoft.com/office/drawing/2014/main" id="{00000000-0008-0000-0B00-0000B93C0100}"/>
            </a:ext>
          </a:extLst>
        </xdr:cNvPr>
        <xdr:cNvCxnSpPr>
          <a:cxnSpLocks noChangeShapeType="1"/>
        </xdr:cNvCxnSpPr>
      </xdr:nvCxnSpPr>
      <xdr:spPr bwMode="auto">
        <a:xfrm>
          <a:off x="3733800" y="7124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32</xdr:row>
      <xdr:rowOff>66675</xdr:rowOff>
    </xdr:from>
    <xdr:to>
      <xdr:col>10</xdr:col>
      <xdr:colOff>847725</xdr:colOff>
      <xdr:row>32</xdr:row>
      <xdr:rowOff>66675</xdr:rowOff>
    </xdr:to>
    <xdr:cxnSp macro="">
      <xdr:nvCxnSpPr>
        <xdr:cNvPr id="81082" name="直線コネクタ 23">
          <a:extLst>
            <a:ext uri="{FF2B5EF4-FFF2-40B4-BE49-F238E27FC236}">
              <a16:creationId xmlns:a16="http://schemas.microsoft.com/office/drawing/2014/main" id="{00000000-0008-0000-0B00-0000BA3C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7115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85725</xdr:colOff>
      <xdr:row>1</xdr:row>
      <xdr:rowOff>228600</xdr:rowOff>
    </xdr:from>
    <xdr:to>
      <xdr:col>7</xdr:col>
      <xdr:colOff>66675</xdr:colOff>
      <xdr:row>10</xdr:row>
      <xdr:rowOff>57150</xdr:rowOff>
    </xdr:to>
    <xdr:sp macro="" textlink="">
      <xdr:nvSpPr>
        <xdr:cNvPr id="81083" name="Line 54">
          <a:extLst>
            <a:ext uri="{FF2B5EF4-FFF2-40B4-BE49-F238E27FC236}">
              <a16:creationId xmlns:a16="http://schemas.microsoft.com/office/drawing/2014/main" id="{00000000-0008-0000-0B00-0000BB3C0100}"/>
            </a:ext>
          </a:extLst>
        </xdr:cNvPr>
        <xdr:cNvSpPr>
          <a:spLocks noChangeShapeType="1"/>
        </xdr:cNvSpPr>
      </xdr:nvSpPr>
      <xdr:spPr bwMode="auto">
        <a:xfrm>
          <a:off x="1581150" y="419100"/>
          <a:ext cx="400050" cy="196215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0</xdr:col>
      <xdr:colOff>57150</xdr:colOff>
      <xdr:row>1</xdr:row>
      <xdr:rowOff>238125</xdr:rowOff>
    </xdr:from>
    <xdr:to>
      <xdr:col>1</xdr:col>
      <xdr:colOff>66675</xdr:colOff>
      <xdr:row>4</xdr:row>
      <xdr:rowOff>57150</xdr:rowOff>
    </xdr:to>
    <xdr:sp macro="" textlink="">
      <xdr:nvSpPr>
        <xdr:cNvPr id="81084" name="Line 54">
          <a:extLst>
            <a:ext uri="{FF2B5EF4-FFF2-40B4-BE49-F238E27FC236}">
              <a16:creationId xmlns:a16="http://schemas.microsoft.com/office/drawing/2014/main" id="{00000000-0008-0000-0B00-0000BC3C0100}"/>
            </a:ext>
          </a:extLst>
        </xdr:cNvPr>
        <xdr:cNvSpPr>
          <a:spLocks noChangeShapeType="1"/>
        </xdr:cNvSpPr>
      </xdr:nvSpPr>
      <xdr:spPr bwMode="auto">
        <a:xfrm flipH="1">
          <a:off x="57150" y="428625"/>
          <a:ext cx="285750" cy="581025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1</xdr:col>
      <xdr:colOff>47625</xdr:colOff>
      <xdr:row>1</xdr:row>
      <xdr:rowOff>57150</xdr:rowOff>
    </xdr:from>
    <xdr:ext cx="1257300" cy="190500"/>
    <xdr:sp macro="" textlink="">
      <xdr:nvSpPr>
        <xdr:cNvPr id="21" name="Rectangle 6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 bwMode="auto">
        <a:xfrm>
          <a:off x="323850" y="247650"/>
          <a:ext cx="1257300" cy="1905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鉄筋の有無を入力する。</a:t>
          </a:r>
        </a:p>
      </xdr:txBody>
    </xdr:sp>
    <xdr:clientData fPrintsWithSheet="0"/>
  </xdr:oneCellAnchor>
  <xdr:twoCellAnchor editAs="absolute">
    <xdr:from>
      <xdr:col>18</xdr:col>
      <xdr:colOff>123825</xdr:colOff>
      <xdr:row>9</xdr:row>
      <xdr:rowOff>19050</xdr:rowOff>
    </xdr:from>
    <xdr:to>
      <xdr:col>22</xdr:col>
      <xdr:colOff>85725</xdr:colOff>
      <xdr:row>12</xdr:row>
      <xdr:rowOff>76200</xdr:rowOff>
    </xdr:to>
    <xdr:sp macro="" textlink="">
      <xdr:nvSpPr>
        <xdr:cNvPr id="23" name="Rectangle 4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 bwMode="auto">
        <a:xfrm>
          <a:off x="7724775" y="20383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24" name="Rectangle 109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22</xdr:col>
      <xdr:colOff>561975</xdr:colOff>
      <xdr:row>3</xdr:row>
      <xdr:rowOff>133350</xdr:rowOff>
    </xdr:from>
    <xdr:ext cx="676275" cy="152400"/>
    <xdr:sp macro="" textlink="">
      <xdr:nvSpPr>
        <xdr:cNvPr id="27" name="Rectangle 29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 bwMode="auto">
        <a:xfrm>
          <a:off x="11649075" y="781050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25" name="直線コネクタ 1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26" name="直線コネクタ 12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838200</xdr:colOff>
      <xdr:row>4</xdr:row>
      <xdr:rowOff>66675</xdr:rowOff>
    </xdr:to>
    <xdr:cxnSp macro="">
      <xdr:nvCxnSpPr>
        <xdr:cNvPr id="28" name="直線コネクタ 15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142875</xdr:colOff>
      <xdr:row>27</xdr:row>
      <xdr:rowOff>95250</xdr:rowOff>
    </xdr:from>
    <xdr:to>
      <xdr:col>18</xdr:col>
      <xdr:colOff>457200</xdr:colOff>
      <xdr:row>30</xdr:row>
      <xdr:rowOff>114300</xdr:rowOff>
    </xdr:to>
    <xdr:sp macro="" textlink="">
      <xdr:nvSpPr>
        <xdr:cNvPr id="29" name="Text Box 40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8353425" y="318135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0" name="直線コネクタ 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1" name="直線コネクタ 1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32" name="直線コネクタ 12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33" name="直線コネクタ 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4" name="直線コネクタ 11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5" name="直線コネクタ 12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36" name="直線コネクタ 1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32</xdr:row>
      <xdr:rowOff>66675</xdr:rowOff>
    </xdr:from>
    <xdr:to>
      <xdr:col>11</xdr:col>
      <xdr:colOff>0</xdr:colOff>
      <xdr:row>33</xdr:row>
      <xdr:rowOff>0</xdr:rowOff>
    </xdr:to>
    <xdr:cxnSp macro="">
      <xdr:nvCxnSpPr>
        <xdr:cNvPr id="37" name="直線コネクタ 14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32</xdr:row>
      <xdr:rowOff>76200</xdr:rowOff>
    </xdr:from>
    <xdr:to>
      <xdr:col>10</xdr:col>
      <xdr:colOff>209550</xdr:colOff>
      <xdr:row>32</xdr:row>
      <xdr:rowOff>76200</xdr:rowOff>
    </xdr:to>
    <xdr:cxnSp macro="">
      <xdr:nvCxnSpPr>
        <xdr:cNvPr id="38" name="直線コネクタ 15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33</xdr:row>
      <xdr:rowOff>76200</xdr:rowOff>
    </xdr:from>
    <xdr:to>
      <xdr:col>9</xdr:col>
      <xdr:colOff>0</xdr:colOff>
      <xdr:row>33</xdr:row>
      <xdr:rowOff>76200</xdr:rowOff>
    </xdr:to>
    <xdr:cxnSp macro="">
      <xdr:nvCxnSpPr>
        <xdr:cNvPr id="39" name="直線コネクタ 16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229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32</xdr:row>
      <xdr:rowOff>76200</xdr:rowOff>
    </xdr:from>
    <xdr:to>
      <xdr:col>9</xdr:col>
      <xdr:colOff>9525</xdr:colOff>
      <xdr:row>33</xdr:row>
      <xdr:rowOff>76200</xdr:rowOff>
    </xdr:to>
    <xdr:cxnSp macro="">
      <xdr:nvCxnSpPr>
        <xdr:cNvPr id="40" name="直線コネクタ 17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32</xdr:row>
      <xdr:rowOff>66675</xdr:rowOff>
    </xdr:from>
    <xdr:to>
      <xdr:col>10</xdr:col>
      <xdr:colOff>847725</xdr:colOff>
      <xdr:row>32</xdr:row>
      <xdr:rowOff>66675</xdr:rowOff>
    </xdr:to>
    <xdr:cxnSp macro="">
      <xdr:nvCxnSpPr>
        <xdr:cNvPr id="41" name="直線コネクタ 18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32</xdr:row>
      <xdr:rowOff>66675</xdr:rowOff>
    </xdr:from>
    <xdr:to>
      <xdr:col>11</xdr:col>
      <xdr:colOff>0</xdr:colOff>
      <xdr:row>33</xdr:row>
      <xdr:rowOff>0</xdr:rowOff>
    </xdr:to>
    <xdr:cxnSp macro="">
      <xdr:nvCxnSpPr>
        <xdr:cNvPr id="42" name="直線コネクタ 9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32</xdr:row>
      <xdr:rowOff>76200</xdr:rowOff>
    </xdr:from>
    <xdr:to>
      <xdr:col>10</xdr:col>
      <xdr:colOff>209550</xdr:colOff>
      <xdr:row>32</xdr:row>
      <xdr:rowOff>76200</xdr:rowOff>
    </xdr:to>
    <xdr:cxnSp macro="">
      <xdr:nvCxnSpPr>
        <xdr:cNvPr id="43" name="直線コネクタ 10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32</xdr:row>
      <xdr:rowOff>76200</xdr:rowOff>
    </xdr:from>
    <xdr:to>
      <xdr:col>9</xdr:col>
      <xdr:colOff>9525</xdr:colOff>
      <xdr:row>33</xdr:row>
      <xdr:rowOff>76200</xdr:rowOff>
    </xdr:to>
    <xdr:cxnSp macro="">
      <xdr:nvCxnSpPr>
        <xdr:cNvPr id="44" name="直線コネクタ 12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32</xdr:row>
      <xdr:rowOff>66675</xdr:rowOff>
    </xdr:from>
    <xdr:to>
      <xdr:col>10</xdr:col>
      <xdr:colOff>847725</xdr:colOff>
      <xdr:row>32</xdr:row>
      <xdr:rowOff>66675</xdr:rowOff>
    </xdr:to>
    <xdr:cxnSp macro="">
      <xdr:nvCxnSpPr>
        <xdr:cNvPr id="45" name="直線コネクタ 13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32</xdr:row>
      <xdr:rowOff>66675</xdr:rowOff>
    </xdr:from>
    <xdr:to>
      <xdr:col>11</xdr:col>
      <xdr:colOff>0</xdr:colOff>
      <xdr:row>33</xdr:row>
      <xdr:rowOff>0</xdr:rowOff>
    </xdr:to>
    <xdr:cxnSp macro="">
      <xdr:nvCxnSpPr>
        <xdr:cNvPr id="46" name="直線コネクタ 11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32</xdr:row>
      <xdr:rowOff>76200</xdr:rowOff>
    </xdr:from>
    <xdr:to>
      <xdr:col>10</xdr:col>
      <xdr:colOff>209550</xdr:colOff>
      <xdr:row>32</xdr:row>
      <xdr:rowOff>76200</xdr:rowOff>
    </xdr:to>
    <xdr:cxnSp macro="">
      <xdr:nvCxnSpPr>
        <xdr:cNvPr id="47" name="直線コネクタ 12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32</xdr:row>
      <xdr:rowOff>66675</xdr:rowOff>
    </xdr:from>
    <xdr:to>
      <xdr:col>10</xdr:col>
      <xdr:colOff>838200</xdr:colOff>
      <xdr:row>32</xdr:row>
      <xdr:rowOff>66675</xdr:rowOff>
    </xdr:to>
    <xdr:cxnSp macro="">
      <xdr:nvCxnSpPr>
        <xdr:cNvPr id="48" name="直線コネクタ 15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13</xdr:row>
      <xdr:rowOff>104775</xdr:rowOff>
    </xdr:from>
    <xdr:to>
      <xdr:col>18</xdr:col>
      <xdr:colOff>485775</xdr:colOff>
      <xdr:row>16</xdr:row>
      <xdr:rowOff>123825</xdr:rowOff>
    </xdr:to>
    <xdr:sp macro="" textlink="">
      <xdr:nvSpPr>
        <xdr:cNvPr id="13325" name="Text Box 13">
          <a:extLst>
            <a:ext uri="{FF2B5EF4-FFF2-40B4-BE49-F238E27FC236}">
              <a16:creationId xmlns:a16="http://schemas.microsoft.com/office/drawing/2014/main" id="{00000000-0008-0000-0C00-00000D340000}"/>
            </a:ext>
          </a:extLst>
        </xdr:cNvPr>
        <xdr:cNvSpPr txBox="1">
          <a:spLocks noChangeArrowheads="1"/>
        </xdr:cNvSpPr>
      </xdr:nvSpPr>
      <xdr:spPr bwMode="auto">
        <a:xfrm>
          <a:off x="8382000" y="3190875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67183" name="直線コネクタ 2">
          <a:extLst>
            <a:ext uri="{FF2B5EF4-FFF2-40B4-BE49-F238E27FC236}">
              <a16:creationId xmlns:a16="http://schemas.microsoft.com/office/drawing/2014/main" id="{00000000-0008-0000-0C00-00006F0601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67184" name="直線コネクタ 3">
          <a:extLst>
            <a:ext uri="{FF2B5EF4-FFF2-40B4-BE49-F238E27FC236}">
              <a16:creationId xmlns:a16="http://schemas.microsoft.com/office/drawing/2014/main" id="{00000000-0008-0000-0C00-00007006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67185" name="直線コネクタ 4">
          <a:extLst>
            <a:ext uri="{FF2B5EF4-FFF2-40B4-BE49-F238E27FC236}">
              <a16:creationId xmlns:a16="http://schemas.microsoft.com/office/drawing/2014/main" id="{00000000-0008-0000-0C00-00007106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67186" name="直線コネクタ 5">
          <a:extLst>
            <a:ext uri="{FF2B5EF4-FFF2-40B4-BE49-F238E27FC236}">
              <a16:creationId xmlns:a16="http://schemas.microsoft.com/office/drawing/2014/main" id="{00000000-0008-0000-0C00-0000720601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819150</xdr:colOff>
      <xdr:row>4</xdr:row>
      <xdr:rowOff>66675</xdr:rowOff>
    </xdr:to>
    <xdr:cxnSp macro="">
      <xdr:nvCxnSpPr>
        <xdr:cNvPr id="67187" name="直線コネクタ 6">
          <a:extLst>
            <a:ext uri="{FF2B5EF4-FFF2-40B4-BE49-F238E27FC236}">
              <a16:creationId xmlns:a16="http://schemas.microsoft.com/office/drawing/2014/main" id="{00000000-0008-0000-0C00-00007306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67188" name="直線コネクタ 7">
          <a:extLst>
            <a:ext uri="{FF2B5EF4-FFF2-40B4-BE49-F238E27FC236}">
              <a16:creationId xmlns:a16="http://schemas.microsoft.com/office/drawing/2014/main" id="{00000000-0008-0000-0C00-0000740601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67189" name="直線コネクタ 8">
          <a:extLst>
            <a:ext uri="{FF2B5EF4-FFF2-40B4-BE49-F238E27FC236}">
              <a16:creationId xmlns:a16="http://schemas.microsoft.com/office/drawing/2014/main" id="{00000000-0008-0000-0C00-00007506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67190" name="直線コネクタ 9">
          <a:extLst>
            <a:ext uri="{FF2B5EF4-FFF2-40B4-BE49-F238E27FC236}">
              <a16:creationId xmlns:a16="http://schemas.microsoft.com/office/drawing/2014/main" id="{00000000-0008-0000-0C00-00007606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229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67191" name="直線コネクタ 10">
          <a:extLst>
            <a:ext uri="{FF2B5EF4-FFF2-40B4-BE49-F238E27FC236}">
              <a16:creationId xmlns:a16="http://schemas.microsoft.com/office/drawing/2014/main" id="{00000000-0008-0000-0C00-0000770601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819150</xdr:colOff>
      <xdr:row>18</xdr:row>
      <xdr:rowOff>66675</xdr:rowOff>
    </xdr:to>
    <xdr:cxnSp macro="">
      <xdr:nvCxnSpPr>
        <xdr:cNvPr id="67192" name="直線コネクタ 11">
          <a:extLst>
            <a:ext uri="{FF2B5EF4-FFF2-40B4-BE49-F238E27FC236}">
              <a16:creationId xmlns:a16="http://schemas.microsoft.com/office/drawing/2014/main" id="{00000000-0008-0000-0C00-00007806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absolute">
    <xdr:from>
      <xdr:col>18</xdr:col>
      <xdr:colOff>123825</xdr:colOff>
      <xdr:row>9</xdr:row>
      <xdr:rowOff>19050</xdr:rowOff>
    </xdr:from>
    <xdr:to>
      <xdr:col>22</xdr:col>
      <xdr:colOff>85725</xdr:colOff>
      <xdr:row>12</xdr:row>
      <xdr:rowOff>76200</xdr:rowOff>
    </xdr:to>
    <xdr:sp macro="" textlink="">
      <xdr:nvSpPr>
        <xdr:cNvPr id="15" name="Rectangle 47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rrowheads="1"/>
        </xdr:cNvSpPr>
      </xdr:nvSpPr>
      <xdr:spPr bwMode="auto">
        <a:xfrm>
          <a:off x="7724775" y="20383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16" name="Rectangle 109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1</xdr:col>
      <xdr:colOff>57150</xdr:colOff>
      <xdr:row>1</xdr:row>
      <xdr:rowOff>19050</xdr:rowOff>
    </xdr:from>
    <xdr:ext cx="1276350" cy="282129"/>
    <xdr:sp macro="" textlink="">
      <xdr:nvSpPr>
        <xdr:cNvPr id="19" name="Rectangle 64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rrowheads="1"/>
        </xdr:cNvSpPr>
      </xdr:nvSpPr>
      <xdr:spPr bwMode="auto">
        <a:xfrm>
          <a:off x="333375" y="209550"/>
          <a:ext cx="1276350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橋脚番号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橋台側から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を数字で入力する。</a:t>
          </a:r>
        </a:p>
      </xdr:txBody>
    </xdr:sp>
    <xdr:clientData fPrintsWithSheet="0"/>
  </xdr:oneCellAnchor>
  <xdr:twoCellAnchor editAs="absolute">
    <xdr:from>
      <xdr:col>6</xdr:col>
      <xdr:colOff>57150</xdr:colOff>
      <xdr:row>2</xdr:row>
      <xdr:rowOff>38100</xdr:rowOff>
    </xdr:from>
    <xdr:to>
      <xdr:col>7</xdr:col>
      <xdr:colOff>47625</xdr:colOff>
      <xdr:row>4</xdr:row>
      <xdr:rowOff>38100</xdr:rowOff>
    </xdr:to>
    <xdr:sp macro="" textlink="">
      <xdr:nvSpPr>
        <xdr:cNvPr id="67196" name="Line 67">
          <a:extLst>
            <a:ext uri="{FF2B5EF4-FFF2-40B4-BE49-F238E27FC236}">
              <a16:creationId xmlns:a16="http://schemas.microsoft.com/office/drawing/2014/main" id="{00000000-0008-0000-0C00-00007C060100}"/>
            </a:ext>
          </a:extLst>
        </xdr:cNvPr>
        <xdr:cNvSpPr>
          <a:spLocks noChangeShapeType="1"/>
        </xdr:cNvSpPr>
      </xdr:nvSpPr>
      <xdr:spPr bwMode="auto">
        <a:xfrm flipH="1">
          <a:off x="57150" y="495300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571500</xdr:colOff>
      <xdr:row>3</xdr:row>
      <xdr:rowOff>133350</xdr:rowOff>
    </xdr:from>
    <xdr:ext cx="676275" cy="152400"/>
    <xdr:sp macro="" textlink="">
      <xdr:nvSpPr>
        <xdr:cNvPr id="21" name="Rectangle 29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rrowheads="1"/>
        </xdr:cNvSpPr>
      </xdr:nvSpPr>
      <xdr:spPr bwMode="auto">
        <a:xfrm>
          <a:off x="11658600" y="781050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</xdr:row>
          <xdr:rowOff>259080</xdr:rowOff>
        </xdr:from>
        <xdr:to>
          <xdr:col>24</xdr:col>
          <xdr:colOff>579120</xdr:colOff>
          <xdr:row>3</xdr:row>
          <xdr:rowOff>259080</xdr:rowOff>
        </xdr:to>
        <xdr:sp macro="" textlink="">
          <xdr:nvSpPr>
            <xdr:cNvPr id="67128" name="Button 1592" hidden="1">
              <a:extLst>
                <a:ext uri="{63B3BB69-23CF-44E3-9099-C40C66FF867C}">
                  <a14:compatExt spid="_x0000_s67128"/>
                </a:ext>
                <a:ext uri="{FF2B5EF4-FFF2-40B4-BE49-F238E27FC236}">
                  <a16:creationId xmlns:a16="http://schemas.microsoft.com/office/drawing/2014/main" id="{00000000-0008-0000-1300-00003806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670560</xdr:colOff>
          <xdr:row>1</xdr:row>
          <xdr:rowOff>259080</xdr:rowOff>
        </xdr:from>
        <xdr:to>
          <xdr:col>25</xdr:col>
          <xdr:colOff>403860</xdr:colOff>
          <xdr:row>3</xdr:row>
          <xdr:rowOff>259080</xdr:rowOff>
        </xdr:to>
        <xdr:sp macro="" textlink="">
          <xdr:nvSpPr>
            <xdr:cNvPr id="67129" name="Button 1593" hidden="1">
              <a:extLst>
                <a:ext uri="{63B3BB69-23CF-44E3-9099-C40C66FF867C}">
                  <a14:compatExt spid="_x0000_s67129"/>
                </a:ext>
                <a:ext uri="{FF2B5EF4-FFF2-40B4-BE49-F238E27FC236}">
                  <a16:creationId xmlns:a16="http://schemas.microsoft.com/office/drawing/2014/main" id="{00000000-0008-0000-1300-00003906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29" name="直線コネクタ 3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819150</xdr:colOff>
      <xdr:row>18</xdr:row>
      <xdr:rowOff>66675</xdr:rowOff>
    </xdr:to>
    <xdr:cxnSp macro="">
      <xdr:nvCxnSpPr>
        <xdr:cNvPr id="31" name="直線コネクタ 6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13</xdr:row>
      <xdr:rowOff>104775</xdr:rowOff>
    </xdr:from>
    <xdr:to>
      <xdr:col>18</xdr:col>
      <xdr:colOff>485775</xdr:colOff>
      <xdr:row>16</xdr:row>
      <xdr:rowOff>123825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8382000" y="3190875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819150</xdr:colOff>
      <xdr:row>4</xdr:row>
      <xdr:rowOff>66675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229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819150</xdr:colOff>
      <xdr:row>18</xdr:row>
      <xdr:rowOff>66675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absolute">
    <xdr:from>
      <xdr:col>15</xdr:col>
      <xdr:colOff>19050</xdr:colOff>
      <xdr:row>9</xdr:row>
      <xdr:rowOff>19050</xdr:rowOff>
    </xdr:from>
    <xdr:to>
      <xdr:col>18</xdr:col>
      <xdr:colOff>333375</xdr:colOff>
      <xdr:row>12</xdr:row>
      <xdr:rowOff>76200</xdr:rowOff>
    </xdr:to>
    <xdr:sp macro="" textlink="">
      <xdr:nvSpPr>
        <xdr:cNvPr id="13" name="Rectangle 47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 bwMode="auto">
        <a:xfrm>
          <a:off x="7724775" y="20383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14" name="Rectangle 109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1</xdr:col>
      <xdr:colOff>57150</xdr:colOff>
      <xdr:row>1</xdr:row>
      <xdr:rowOff>19050</xdr:rowOff>
    </xdr:from>
    <xdr:ext cx="1276350" cy="282129"/>
    <xdr:sp macro="" textlink="">
      <xdr:nvSpPr>
        <xdr:cNvPr id="15" name="Rectangle 6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 bwMode="auto">
        <a:xfrm>
          <a:off x="333375" y="209550"/>
          <a:ext cx="1276350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橋脚番号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橋台側から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を数字で入力する。</a:t>
          </a:r>
        </a:p>
      </xdr:txBody>
    </xdr:sp>
    <xdr:clientData fPrintsWithSheet="0"/>
  </xdr:oneCellAnchor>
  <xdr:twoCellAnchor editAs="absolute">
    <xdr:from>
      <xdr:col>0</xdr:col>
      <xdr:colOff>57150</xdr:colOff>
      <xdr:row>2</xdr:row>
      <xdr:rowOff>38100</xdr:rowOff>
    </xdr:from>
    <xdr:to>
      <xdr:col>1</xdr:col>
      <xdr:colOff>66675</xdr:colOff>
      <xdr:row>4</xdr:row>
      <xdr:rowOff>38100</xdr:rowOff>
    </xdr:to>
    <xdr:sp macro="" textlink="">
      <xdr:nvSpPr>
        <xdr:cNvPr id="16" name="Line 6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ShapeType="1"/>
        </xdr:cNvSpPr>
      </xdr:nvSpPr>
      <xdr:spPr bwMode="auto">
        <a:xfrm flipH="1">
          <a:off x="57150" y="495300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571500</xdr:colOff>
      <xdr:row>3</xdr:row>
      <xdr:rowOff>133350</xdr:rowOff>
    </xdr:from>
    <xdr:ext cx="676275" cy="152400"/>
    <xdr:sp macro="" textlink="">
      <xdr:nvSpPr>
        <xdr:cNvPr id="17" name="Rectangle 29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 bwMode="auto">
        <a:xfrm>
          <a:off x="11658600" y="781050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20" name="直線コネクタ 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21" name="直線コネクタ 1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22" name="直線コネクタ 13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23" name="直線コネクタ 1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24" name="直線コネクタ 12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838200</xdr:colOff>
      <xdr:row>4</xdr:row>
      <xdr:rowOff>66675</xdr:rowOff>
    </xdr:to>
    <xdr:cxnSp macro="">
      <xdr:nvCxnSpPr>
        <xdr:cNvPr id="25" name="直線コネクタ 1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27" name="直線コネクタ 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28" name="直線コネクタ 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29" name="直線コネクタ 5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819150</xdr:colOff>
      <xdr:row>18</xdr:row>
      <xdr:rowOff>66675</xdr:rowOff>
    </xdr:to>
    <xdr:cxnSp macro="">
      <xdr:nvCxnSpPr>
        <xdr:cNvPr id="30" name="直線コネクタ 6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1" name="直線コネクタ 9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2" name="直線コネクタ 10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33" name="直線コネクタ 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4" name="直線コネクタ 11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5" name="直線コネクタ 12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36" name="直線コネクタ 1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12</xdr:row>
      <xdr:rowOff>123825</xdr:rowOff>
    </xdr:from>
    <xdr:to>
      <xdr:col>18</xdr:col>
      <xdr:colOff>485775</xdr:colOff>
      <xdr:row>15</xdr:row>
      <xdr:rowOff>142875</xdr:rowOff>
    </xdr:to>
    <xdr:sp macro="" textlink="">
      <xdr:nvSpPr>
        <xdr:cNvPr id="15372" name="Text Box 12">
          <a:extLst>
            <a:ext uri="{FF2B5EF4-FFF2-40B4-BE49-F238E27FC236}">
              <a16:creationId xmlns:a16="http://schemas.microsoft.com/office/drawing/2014/main" id="{00000000-0008-0000-0E00-00000C3C0000}"/>
            </a:ext>
          </a:extLst>
        </xdr:cNvPr>
        <xdr:cNvSpPr txBox="1">
          <a:spLocks noChangeArrowheads="1"/>
        </xdr:cNvSpPr>
      </xdr:nvSpPr>
      <xdr:spPr bwMode="auto">
        <a:xfrm>
          <a:off x="8458200" y="3324225"/>
          <a:ext cx="12477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absolute">
    <xdr:from>
      <xdr:col>18</xdr:col>
      <xdr:colOff>133350</xdr:colOff>
      <xdr:row>7</xdr:row>
      <xdr:rowOff>28575</xdr:rowOff>
    </xdr:from>
    <xdr:to>
      <xdr:col>22</xdr:col>
      <xdr:colOff>95250</xdr:colOff>
      <xdr:row>10</xdr:row>
      <xdr:rowOff>161925</xdr:rowOff>
    </xdr:to>
    <xdr:sp macro="" textlink="">
      <xdr:nvSpPr>
        <xdr:cNvPr id="4" name="Rectangle 47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7734300" y="1857375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5" name="Rectangle 10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1</xdr:col>
      <xdr:colOff>38100</xdr:colOff>
      <xdr:row>1</xdr:row>
      <xdr:rowOff>28575</xdr:rowOff>
    </xdr:from>
    <xdr:ext cx="1276350" cy="282129"/>
    <xdr:sp macro="" textlink="">
      <xdr:nvSpPr>
        <xdr:cNvPr id="6" name="Rectangle 6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Arrowheads="1"/>
        </xdr:cNvSpPr>
      </xdr:nvSpPr>
      <xdr:spPr bwMode="auto">
        <a:xfrm>
          <a:off x="314325" y="219075"/>
          <a:ext cx="1276350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橋脚番号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橋台側から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を数字で入力する。</a:t>
          </a:r>
        </a:p>
      </xdr:txBody>
    </xdr:sp>
    <xdr:clientData fPrintsWithSheet="0"/>
  </xdr:oneCellAnchor>
  <xdr:twoCellAnchor editAs="absolute">
    <xdr:from>
      <xdr:col>6</xdr:col>
      <xdr:colOff>38100</xdr:colOff>
      <xdr:row>2</xdr:row>
      <xdr:rowOff>47625</xdr:rowOff>
    </xdr:from>
    <xdr:to>
      <xdr:col>7</xdr:col>
      <xdr:colOff>28575</xdr:colOff>
      <xdr:row>4</xdr:row>
      <xdr:rowOff>47625</xdr:rowOff>
    </xdr:to>
    <xdr:sp macro="" textlink="">
      <xdr:nvSpPr>
        <xdr:cNvPr id="54953" name="Line 67">
          <a:extLst>
            <a:ext uri="{FF2B5EF4-FFF2-40B4-BE49-F238E27FC236}">
              <a16:creationId xmlns:a16="http://schemas.microsoft.com/office/drawing/2014/main" id="{00000000-0008-0000-0E00-0000A9D60000}"/>
            </a:ext>
          </a:extLst>
        </xdr:cNvPr>
        <xdr:cNvSpPr>
          <a:spLocks noChangeShapeType="1"/>
        </xdr:cNvSpPr>
      </xdr:nvSpPr>
      <xdr:spPr bwMode="auto">
        <a:xfrm flipH="1">
          <a:off x="38100" y="504825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828675</xdr:colOff>
      <xdr:row>3</xdr:row>
      <xdr:rowOff>142875</xdr:rowOff>
    </xdr:from>
    <xdr:ext cx="676275" cy="152400"/>
    <xdr:sp macro="" textlink="">
      <xdr:nvSpPr>
        <xdr:cNvPr id="8" name="Rectangle 29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Arrowheads="1"/>
        </xdr:cNvSpPr>
      </xdr:nvSpPr>
      <xdr:spPr bwMode="auto">
        <a:xfrm>
          <a:off x="11915775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</xdr:row>
          <xdr:rowOff>251460</xdr:rowOff>
        </xdr:from>
        <xdr:to>
          <xdr:col>24</xdr:col>
          <xdr:colOff>579120</xdr:colOff>
          <xdr:row>3</xdr:row>
          <xdr:rowOff>251460</xdr:rowOff>
        </xdr:to>
        <xdr:sp macro="" textlink="">
          <xdr:nvSpPr>
            <xdr:cNvPr id="54974" name="Button 1726" hidden="1">
              <a:extLst>
                <a:ext uri="{63B3BB69-23CF-44E3-9099-C40C66FF867C}">
                  <a14:compatExt spid="_x0000_s54974"/>
                </a:ext>
                <a:ext uri="{FF2B5EF4-FFF2-40B4-BE49-F238E27FC236}">
                  <a16:creationId xmlns:a16="http://schemas.microsoft.com/office/drawing/2014/main" id="{00000000-0008-0000-1500-0000BED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670560</xdr:colOff>
          <xdr:row>1</xdr:row>
          <xdr:rowOff>251460</xdr:rowOff>
        </xdr:from>
        <xdr:to>
          <xdr:col>25</xdr:col>
          <xdr:colOff>403860</xdr:colOff>
          <xdr:row>3</xdr:row>
          <xdr:rowOff>251460</xdr:rowOff>
        </xdr:to>
        <xdr:sp macro="" textlink="">
          <xdr:nvSpPr>
            <xdr:cNvPr id="54975" name="Button 1727" hidden="1">
              <a:extLst>
                <a:ext uri="{63B3BB69-23CF-44E3-9099-C40C66FF867C}">
                  <a14:compatExt spid="_x0000_s54975"/>
                </a:ext>
                <a:ext uri="{FF2B5EF4-FFF2-40B4-BE49-F238E27FC236}">
                  <a16:creationId xmlns:a16="http://schemas.microsoft.com/office/drawing/2014/main" id="{00000000-0008-0000-1500-0000BFD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15</xdr:row>
      <xdr:rowOff>0</xdr:rowOff>
    </xdr:from>
    <xdr:to>
      <xdr:col>3</xdr:col>
      <xdr:colOff>1895475</xdr:colOff>
      <xdr:row>15</xdr:row>
      <xdr:rowOff>0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00000000-0008-0000-0200-00000C180000}"/>
            </a:ext>
          </a:extLst>
        </xdr:cNvPr>
        <xdr:cNvSpPr txBox="1">
          <a:spLocks noChangeArrowheads="1"/>
        </xdr:cNvSpPr>
      </xdr:nvSpPr>
      <xdr:spPr bwMode="auto">
        <a:xfrm>
          <a:off x="266700" y="6553200"/>
          <a:ext cx="2600325" cy="0"/>
        </a:xfrm>
        <a:prstGeom prst="rect">
          <a:avLst/>
        </a:prstGeom>
        <a:noFill/>
        <a:ln w="3175">
          <a:noFill/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径間が複数ある場合は径間番号をつけること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既存の図面等がない場合は概略図でよい</a:t>
          </a:r>
        </a:p>
      </xdr:txBody>
    </xdr:sp>
    <xdr:clientData/>
  </xdr:twoCellAnchor>
  <xdr:twoCellAnchor editAs="oneCell">
    <xdr:from>
      <xdr:col>4</xdr:col>
      <xdr:colOff>189139</xdr:colOff>
      <xdr:row>0</xdr:row>
      <xdr:rowOff>0</xdr:rowOff>
    </xdr:from>
    <xdr:to>
      <xdr:col>7</xdr:col>
      <xdr:colOff>699</xdr:colOff>
      <xdr:row>3</xdr:row>
      <xdr:rowOff>19244</xdr:rowOff>
    </xdr:to>
    <xdr:sp macro="" textlink="">
      <xdr:nvSpPr>
        <xdr:cNvPr id="7" name="Rectangle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3153056" y="0"/>
          <a:ext cx="4604277" cy="4764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317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一般図 ：画像のみの構成(グループ化)で作成する。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画像の貼付け，ページの追加，ページの切捨て(最後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から)は右のマクロボタンを押して操作して下さい。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0</xdr:row>
          <xdr:rowOff>0</xdr:rowOff>
        </xdr:from>
        <xdr:to>
          <xdr:col>6</xdr:col>
          <xdr:colOff>1264920</xdr:colOff>
          <xdr:row>3</xdr:row>
          <xdr:rowOff>0</xdr:rowOff>
        </xdr:to>
        <xdr:sp macro="" textlink="">
          <xdr:nvSpPr>
            <xdr:cNvPr id="53446" name="Button 12486" hidden="1">
              <a:extLst>
                <a:ext uri="{63B3BB69-23CF-44E3-9099-C40C66FF867C}">
                  <a14:compatExt spid="_x0000_s53446"/>
                </a:ext>
                <a:ext uri="{FF2B5EF4-FFF2-40B4-BE49-F238E27FC236}">
                  <a16:creationId xmlns:a16="http://schemas.microsoft.com/office/drawing/2014/main" id="{00000000-0008-0000-0300-0000C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1333500</xdr:colOff>
          <xdr:row>0</xdr:row>
          <xdr:rowOff>0</xdr:rowOff>
        </xdr:from>
        <xdr:to>
          <xdr:col>6</xdr:col>
          <xdr:colOff>1874520</xdr:colOff>
          <xdr:row>3</xdr:row>
          <xdr:rowOff>0</xdr:rowOff>
        </xdr:to>
        <xdr:sp macro="" textlink="">
          <xdr:nvSpPr>
            <xdr:cNvPr id="53447" name="Button 12487" hidden="1">
              <a:extLst>
                <a:ext uri="{63B3BB69-23CF-44E3-9099-C40C66FF867C}">
                  <a14:compatExt spid="_x0000_s53447"/>
                </a:ext>
                <a:ext uri="{FF2B5EF4-FFF2-40B4-BE49-F238E27FC236}">
                  <a16:creationId xmlns:a16="http://schemas.microsoft.com/office/drawing/2014/main" id="{00000000-0008-0000-0300-0000C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0</xdr:row>
          <xdr:rowOff>0</xdr:rowOff>
        </xdr:from>
        <xdr:to>
          <xdr:col>6</xdr:col>
          <xdr:colOff>693420</xdr:colOff>
          <xdr:row>3</xdr:row>
          <xdr:rowOff>0</xdr:rowOff>
        </xdr:to>
        <xdr:sp macro="" textlink="">
          <xdr:nvSpPr>
            <xdr:cNvPr id="53448" name="Button 12488" hidden="1">
              <a:extLst>
                <a:ext uri="{63B3BB69-23CF-44E3-9099-C40C66FF867C}">
                  <a14:compatExt spid="_x0000_s53448"/>
                </a:ext>
                <a:ext uri="{FF2B5EF4-FFF2-40B4-BE49-F238E27FC236}">
                  <a16:creationId xmlns:a16="http://schemas.microsoft.com/office/drawing/2014/main" id="{00000000-0008-0000-0300-0000C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画像</a:t>
              </a:r>
            </a:p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挿入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266700</xdr:colOff>
      <xdr:row>15</xdr:row>
      <xdr:rowOff>0</xdr:rowOff>
    </xdr:from>
    <xdr:to>
      <xdr:col>3</xdr:col>
      <xdr:colOff>1895475</xdr:colOff>
      <xdr:row>15</xdr:row>
      <xdr:rowOff>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266700" y="7046556"/>
          <a:ext cx="2620153" cy="0"/>
        </a:xfrm>
        <a:prstGeom prst="rect">
          <a:avLst/>
        </a:prstGeom>
        <a:noFill/>
        <a:ln w="3175">
          <a:noFill/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径間が複数ある場合は径間番号をつけること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既存の図面等がない場合は概略図でよい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12</xdr:row>
      <xdr:rowOff>123825</xdr:rowOff>
    </xdr:from>
    <xdr:to>
      <xdr:col>18</xdr:col>
      <xdr:colOff>485775</xdr:colOff>
      <xdr:row>15</xdr:row>
      <xdr:rowOff>142875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8458200" y="3324225"/>
          <a:ext cx="12477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absolute">
    <xdr:from>
      <xdr:col>15</xdr:col>
      <xdr:colOff>28575</xdr:colOff>
      <xdr:row>7</xdr:row>
      <xdr:rowOff>28575</xdr:rowOff>
    </xdr:from>
    <xdr:to>
      <xdr:col>18</xdr:col>
      <xdr:colOff>342900</xdr:colOff>
      <xdr:row>10</xdr:row>
      <xdr:rowOff>161925</xdr:rowOff>
    </xdr:to>
    <xdr:sp macro="" textlink="">
      <xdr:nvSpPr>
        <xdr:cNvPr id="3" name="Rectangle 47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7734300" y="1857375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4" name="Rectangle 109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1</xdr:col>
      <xdr:colOff>38100</xdr:colOff>
      <xdr:row>1</xdr:row>
      <xdr:rowOff>28575</xdr:rowOff>
    </xdr:from>
    <xdr:ext cx="1276350" cy="282129"/>
    <xdr:sp macro="" textlink="">
      <xdr:nvSpPr>
        <xdr:cNvPr id="5" name="Rectangle 6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/>
        </xdr:cNvSpPr>
      </xdr:nvSpPr>
      <xdr:spPr bwMode="auto">
        <a:xfrm>
          <a:off x="314325" y="219075"/>
          <a:ext cx="1276350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橋脚番号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橋台側から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を数字で入力する。</a:t>
          </a:r>
        </a:p>
      </xdr:txBody>
    </xdr:sp>
    <xdr:clientData fPrintsWithSheet="0"/>
  </xdr:oneCellAnchor>
  <xdr:twoCellAnchor editAs="absolute">
    <xdr:from>
      <xdr:col>0</xdr:col>
      <xdr:colOff>38100</xdr:colOff>
      <xdr:row>2</xdr:row>
      <xdr:rowOff>47625</xdr:rowOff>
    </xdr:from>
    <xdr:to>
      <xdr:col>1</xdr:col>
      <xdr:colOff>47625</xdr:colOff>
      <xdr:row>4</xdr:row>
      <xdr:rowOff>47625</xdr:rowOff>
    </xdr:to>
    <xdr:sp macro="" textlink="">
      <xdr:nvSpPr>
        <xdr:cNvPr id="6" name="Line 67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 flipH="1">
          <a:off x="38100" y="504825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828675</xdr:colOff>
      <xdr:row>3</xdr:row>
      <xdr:rowOff>142875</xdr:rowOff>
    </xdr:from>
    <xdr:ext cx="676275" cy="152400"/>
    <xdr:sp macro="" textlink="">
      <xdr:nvSpPr>
        <xdr:cNvPr id="7" name="Rectangle 29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Arrowheads="1"/>
        </xdr:cNvSpPr>
      </xdr:nvSpPr>
      <xdr:spPr bwMode="auto">
        <a:xfrm>
          <a:off x="11915775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14</xdr:row>
      <xdr:rowOff>104775</xdr:rowOff>
    </xdr:from>
    <xdr:to>
      <xdr:col>18</xdr:col>
      <xdr:colOff>485775</xdr:colOff>
      <xdr:row>15</xdr:row>
      <xdr:rowOff>276225</xdr:rowOff>
    </xdr:to>
    <xdr:sp macro="" textlink="">
      <xdr:nvSpPr>
        <xdr:cNvPr id="16403" name="Text Box 19">
          <a:extLst>
            <a:ext uri="{FF2B5EF4-FFF2-40B4-BE49-F238E27FC236}">
              <a16:creationId xmlns:a16="http://schemas.microsoft.com/office/drawing/2014/main" id="{00000000-0008-0000-1000-000013400000}"/>
            </a:ext>
          </a:extLst>
        </xdr:cNvPr>
        <xdr:cNvSpPr txBox="1">
          <a:spLocks noChangeArrowheads="1"/>
        </xdr:cNvSpPr>
      </xdr:nvSpPr>
      <xdr:spPr bwMode="auto">
        <a:xfrm>
          <a:off x="8458200" y="3790950"/>
          <a:ext cx="12477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27</xdr:row>
      <xdr:rowOff>66675</xdr:rowOff>
    </xdr:from>
    <xdr:to>
      <xdr:col>11</xdr:col>
      <xdr:colOff>0</xdr:colOff>
      <xdr:row>28</xdr:row>
      <xdr:rowOff>0</xdr:rowOff>
    </xdr:to>
    <xdr:cxnSp macro="">
      <xdr:nvCxnSpPr>
        <xdr:cNvPr id="79949" name="直線コネクタ 7">
          <a:extLst>
            <a:ext uri="{FF2B5EF4-FFF2-40B4-BE49-F238E27FC236}">
              <a16:creationId xmlns:a16="http://schemas.microsoft.com/office/drawing/2014/main" id="{00000000-0008-0000-1000-00004D380100}"/>
            </a:ext>
          </a:extLst>
        </xdr:cNvPr>
        <xdr:cNvCxnSpPr>
          <a:cxnSpLocks noChangeShapeType="1"/>
        </xdr:cNvCxnSpPr>
      </xdr:nvCxnSpPr>
      <xdr:spPr bwMode="auto">
        <a:xfrm>
          <a:off x="4924425" y="7677150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27</xdr:row>
      <xdr:rowOff>76200</xdr:rowOff>
    </xdr:from>
    <xdr:to>
      <xdr:col>10</xdr:col>
      <xdr:colOff>209550</xdr:colOff>
      <xdr:row>27</xdr:row>
      <xdr:rowOff>76200</xdr:rowOff>
    </xdr:to>
    <xdr:cxnSp macro="">
      <xdr:nvCxnSpPr>
        <xdr:cNvPr id="79950" name="直線コネクタ 8">
          <a:extLst>
            <a:ext uri="{FF2B5EF4-FFF2-40B4-BE49-F238E27FC236}">
              <a16:creationId xmlns:a16="http://schemas.microsoft.com/office/drawing/2014/main" id="{00000000-0008-0000-1000-00004E38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7686675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28</xdr:row>
      <xdr:rowOff>76200</xdr:rowOff>
    </xdr:from>
    <xdr:to>
      <xdr:col>9</xdr:col>
      <xdr:colOff>0</xdr:colOff>
      <xdr:row>28</xdr:row>
      <xdr:rowOff>76200</xdr:rowOff>
    </xdr:to>
    <xdr:cxnSp macro="">
      <xdr:nvCxnSpPr>
        <xdr:cNvPr id="79951" name="直線コネクタ 9">
          <a:extLst>
            <a:ext uri="{FF2B5EF4-FFF2-40B4-BE49-F238E27FC236}">
              <a16:creationId xmlns:a16="http://schemas.microsoft.com/office/drawing/2014/main" id="{00000000-0008-0000-1000-00004F38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7839075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27</xdr:row>
      <xdr:rowOff>76200</xdr:rowOff>
    </xdr:from>
    <xdr:to>
      <xdr:col>9</xdr:col>
      <xdr:colOff>9525</xdr:colOff>
      <xdr:row>28</xdr:row>
      <xdr:rowOff>76200</xdr:rowOff>
    </xdr:to>
    <xdr:cxnSp macro="">
      <xdr:nvCxnSpPr>
        <xdr:cNvPr id="79952" name="直線コネクタ 10">
          <a:extLst>
            <a:ext uri="{FF2B5EF4-FFF2-40B4-BE49-F238E27FC236}">
              <a16:creationId xmlns:a16="http://schemas.microsoft.com/office/drawing/2014/main" id="{00000000-0008-0000-1000-000050380100}"/>
            </a:ext>
          </a:extLst>
        </xdr:cNvPr>
        <xdr:cNvCxnSpPr>
          <a:cxnSpLocks noChangeShapeType="1"/>
        </xdr:cNvCxnSpPr>
      </xdr:nvCxnSpPr>
      <xdr:spPr bwMode="auto">
        <a:xfrm>
          <a:off x="3733800" y="7686675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27</xdr:row>
      <xdr:rowOff>66675</xdr:rowOff>
    </xdr:from>
    <xdr:to>
      <xdr:col>10</xdr:col>
      <xdr:colOff>847725</xdr:colOff>
      <xdr:row>27</xdr:row>
      <xdr:rowOff>66675</xdr:rowOff>
    </xdr:to>
    <xdr:cxnSp macro="">
      <xdr:nvCxnSpPr>
        <xdr:cNvPr id="79953" name="直線コネクタ 11">
          <a:extLst>
            <a:ext uri="{FF2B5EF4-FFF2-40B4-BE49-F238E27FC236}">
              <a16:creationId xmlns:a16="http://schemas.microsoft.com/office/drawing/2014/main" id="{00000000-0008-0000-1000-00005138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7677150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</xdr:col>
      <xdr:colOff>28576</xdr:colOff>
      <xdr:row>1</xdr:row>
      <xdr:rowOff>57150</xdr:rowOff>
    </xdr:from>
    <xdr:ext cx="1285874" cy="141064"/>
    <xdr:sp macro="" textlink="">
      <xdr:nvSpPr>
        <xdr:cNvPr id="8" name="Rectangle 6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Arrowheads="1"/>
        </xdr:cNvSpPr>
      </xdr:nvSpPr>
      <xdr:spPr bwMode="auto">
        <a:xfrm>
          <a:off x="304801" y="247650"/>
          <a:ext cx="1285874" cy="14106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材質を入力する。</a:t>
          </a:r>
        </a:p>
      </xdr:txBody>
    </xdr:sp>
    <xdr:clientData fPrintsWithSheet="0"/>
  </xdr:oneCellAnchor>
  <xdr:twoCellAnchor editAs="absolute">
    <xdr:from>
      <xdr:col>18</xdr:col>
      <xdr:colOff>57150</xdr:colOff>
      <xdr:row>8</xdr:row>
      <xdr:rowOff>19050</xdr:rowOff>
    </xdr:from>
    <xdr:to>
      <xdr:col>22</xdr:col>
      <xdr:colOff>19050</xdr:colOff>
      <xdr:row>13</xdr:row>
      <xdr:rowOff>76200</xdr:rowOff>
    </xdr:to>
    <xdr:sp macro="" textlink="">
      <xdr:nvSpPr>
        <xdr:cNvPr id="10" name="Rectangle 47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 noChangeArrowheads="1"/>
        </xdr:cNvSpPr>
      </xdr:nvSpPr>
      <xdr:spPr bwMode="auto">
        <a:xfrm>
          <a:off x="7724775" y="2486025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12" name="Rectangle 109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twoCellAnchor>
    <xdr:from>
      <xdr:col>5</xdr:col>
      <xdr:colOff>95250</xdr:colOff>
      <xdr:row>1</xdr:row>
      <xdr:rowOff>171450</xdr:rowOff>
    </xdr:from>
    <xdr:to>
      <xdr:col>7</xdr:col>
      <xdr:colOff>47625</xdr:colOff>
      <xdr:row>13</xdr:row>
      <xdr:rowOff>47625</xdr:rowOff>
    </xdr:to>
    <xdr:sp macro="" textlink="">
      <xdr:nvSpPr>
        <xdr:cNvPr id="79957" name="Line 54">
          <a:extLst>
            <a:ext uri="{FF2B5EF4-FFF2-40B4-BE49-F238E27FC236}">
              <a16:creationId xmlns:a16="http://schemas.microsoft.com/office/drawing/2014/main" id="{00000000-0008-0000-1000-000055380100}"/>
            </a:ext>
          </a:extLst>
        </xdr:cNvPr>
        <xdr:cNvSpPr>
          <a:spLocks noChangeShapeType="1"/>
        </xdr:cNvSpPr>
      </xdr:nvSpPr>
      <xdr:spPr bwMode="auto">
        <a:xfrm>
          <a:off x="1590675" y="361950"/>
          <a:ext cx="371475" cy="306705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0</xdr:col>
      <xdr:colOff>47625</xdr:colOff>
      <xdr:row>1</xdr:row>
      <xdr:rowOff>228600</xdr:rowOff>
    </xdr:from>
    <xdr:to>
      <xdr:col>1</xdr:col>
      <xdr:colOff>57150</xdr:colOff>
      <xdr:row>4</xdr:row>
      <xdr:rowOff>47625</xdr:rowOff>
    </xdr:to>
    <xdr:sp macro="" textlink="">
      <xdr:nvSpPr>
        <xdr:cNvPr id="79958" name="Line 54">
          <a:extLst>
            <a:ext uri="{FF2B5EF4-FFF2-40B4-BE49-F238E27FC236}">
              <a16:creationId xmlns:a16="http://schemas.microsoft.com/office/drawing/2014/main" id="{00000000-0008-0000-1000-000056380100}"/>
            </a:ext>
          </a:extLst>
        </xdr:cNvPr>
        <xdr:cNvSpPr>
          <a:spLocks noChangeShapeType="1"/>
        </xdr:cNvSpPr>
      </xdr:nvSpPr>
      <xdr:spPr bwMode="auto">
        <a:xfrm flipH="1">
          <a:off x="47625" y="419100"/>
          <a:ext cx="285750" cy="581025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581025</xdr:colOff>
      <xdr:row>3</xdr:row>
      <xdr:rowOff>142875</xdr:rowOff>
    </xdr:from>
    <xdr:ext cx="676275" cy="152400"/>
    <xdr:sp macro="" textlink="">
      <xdr:nvSpPr>
        <xdr:cNvPr id="17" name="Rectangle 29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>
          <a:spLocks noChangeArrowheads="1"/>
        </xdr:cNvSpPr>
      </xdr:nvSpPr>
      <xdr:spPr bwMode="auto">
        <a:xfrm>
          <a:off x="11668125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11</xdr:col>
      <xdr:colOff>0</xdr:colOff>
      <xdr:row>27</xdr:row>
      <xdr:rowOff>66675</xdr:rowOff>
    </xdr:from>
    <xdr:to>
      <xdr:col>11</xdr:col>
      <xdr:colOff>0</xdr:colOff>
      <xdr:row>28</xdr:row>
      <xdr:rowOff>0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27</xdr:row>
      <xdr:rowOff>76200</xdr:rowOff>
    </xdr:from>
    <xdr:to>
      <xdr:col>10</xdr:col>
      <xdr:colOff>209550</xdr:colOff>
      <xdr:row>27</xdr:row>
      <xdr:rowOff>76200</xdr:rowOff>
    </xdr:to>
    <xdr:cxnSp macro="">
      <xdr:nvCxnSpPr>
        <xdr:cNvPr id="15" name="直線コネクタ 3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27</xdr:row>
      <xdr:rowOff>66675</xdr:rowOff>
    </xdr:from>
    <xdr:to>
      <xdr:col>10</xdr:col>
      <xdr:colOff>819150</xdr:colOff>
      <xdr:row>27</xdr:row>
      <xdr:rowOff>66675</xdr:rowOff>
    </xdr:to>
    <xdr:cxnSp macro="">
      <xdr:nvCxnSpPr>
        <xdr:cNvPr id="16" name="直線コネクタ 6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27</xdr:row>
      <xdr:rowOff>66675</xdr:rowOff>
    </xdr:from>
    <xdr:to>
      <xdr:col>11</xdr:col>
      <xdr:colOff>0</xdr:colOff>
      <xdr:row>28</xdr:row>
      <xdr:rowOff>0</xdr:rowOff>
    </xdr:to>
    <xdr:cxnSp macro="">
      <xdr:nvCxnSpPr>
        <xdr:cNvPr id="18" name="直線コネクタ 9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27</xdr:row>
      <xdr:rowOff>76200</xdr:rowOff>
    </xdr:from>
    <xdr:to>
      <xdr:col>10</xdr:col>
      <xdr:colOff>209550</xdr:colOff>
      <xdr:row>27</xdr:row>
      <xdr:rowOff>76200</xdr:rowOff>
    </xdr:to>
    <xdr:cxnSp macro="">
      <xdr:nvCxnSpPr>
        <xdr:cNvPr id="19" name="直線コネクタ 10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27</xdr:row>
      <xdr:rowOff>66675</xdr:rowOff>
    </xdr:from>
    <xdr:to>
      <xdr:col>10</xdr:col>
      <xdr:colOff>847725</xdr:colOff>
      <xdr:row>27</xdr:row>
      <xdr:rowOff>66675</xdr:rowOff>
    </xdr:to>
    <xdr:cxnSp macro="">
      <xdr:nvCxnSpPr>
        <xdr:cNvPr id="20" name="直線コネクタ 13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27</xdr:row>
      <xdr:rowOff>66675</xdr:rowOff>
    </xdr:from>
    <xdr:to>
      <xdr:col>11</xdr:col>
      <xdr:colOff>0</xdr:colOff>
      <xdr:row>28</xdr:row>
      <xdr:rowOff>0</xdr:rowOff>
    </xdr:to>
    <xdr:cxnSp macro="">
      <xdr:nvCxnSpPr>
        <xdr:cNvPr id="21" name="直線コネクタ 11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27</xdr:row>
      <xdr:rowOff>76200</xdr:rowOff>
    </xdr:from>
    <xdr:to>
      <xdr:col>10</xdr:col>
      <xdr:colOff>209550</xdr:colOff>
      <xdr:row>27</xdr:row>
      <xdr:rowOff>76200</xdr:rowOff>
    </xdr:to>
    <xdr:cxnSp macro="">
      <xdr:nvCxnSpPr>
        <xdr:cNvPr id="22" name="直線コネクタ 12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27</xdr:row>
      <xdr:rowOff>66675</xdr:rowOff>
    </xdr:from>
    <xdr:to>
      <xdr:col>10</xdr:col>
      <xdr:colOff>838200</xdr:colOff>
      <xdr:row>27</xdr:row>
      <xdr:rowOff>66675</xdr:rowOff>
    </xdr:to>
    <xdr:cxnSp macro="">
      <xdr:nvCxnSpPr>
        <xdr:cNvPr id="23" name="直線コネクタ 15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</xdr:row>
      <xdr:rowOff>66675</xdr:rowOff>
    </xdr:from>
    <xdr:to>
      <xdr:col>11</xdr:col>
      <xdr:colOff>0</xdr:colOff>
      <xdr:row>11</xdr:row>
      <xdr:rowOff>0</xdr:rowOff>
    </xdr:to>
    <xdr:cxnSp macro="">
      <xdr:nvCxnSpPr>
        <xdr:cNvPr id="2" name="直線コネクタ 7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10</xdr:row>
      <xdr:rowOff>66675</xdr:rowOff>
    </xdr:from>
    <xdr:to>
      <xdr:col>11</xdr:col>
      <xdr:colOff>0</xdr:colOff>
      <xdr:row>11</xdr:row>
      <xdr:rowOff>0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10</xdr:row>
      <xdr:rowOff>66675</xdr:rowOff>
    </xdr:from>
    <xdr:to>
      <xdr:col>11</xdr:col>
      <xdr:colOff>0</xdr:colOff>
      <xdr:row>11</xdr:row>
      <xdr:rowOff>0</xdr:rowOff>
    </xdr:to>
    <xdr:cxnSp macro="">
      <xdr:nvCxnSpPr>
        <xdr:cNvPr id="8" name="直線コネクタ 9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10</xdr:row>
      <xdr:rowOff>66675</xdr:rowOff>
    </xdr:from>
    <xdr:to>
      <xdr:col>11</xdr:col>
      <xdr:colOff>0</xdr:colOff>
      <xdr:row>11</xdr:row>
      <xdr:rowOff>0</xdr:rowOff>
    </xdr:to>
    <xdr:cxnSp macro="">
      <xdr:nvCxnSpPr>
        <xdr:cNvPr id="11" name="直線コネクタ 11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28</xdr:row>
      <xdr:rowOff>66675</xdr:rowOff>
    </xdr:from>
    <xdr:to>
      <xdr:col>11</xdr:col>
      <xdr:colOff>0</xdr:colOff>
      <xdr:row>29</xdr:row>
      <xdr:rowOff>0</xdr:rowOff>
    </xdr:to>
    <xdr:cxnSp macro="">
      <xdr:nvCxnSpPr>
        <xdr:cNvPr id="14" name="直線コネクタ 7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CxnSpPr>
          <a:cxnSpLocks noChangeShapeType="1"/>
        </xdr:cNvCxnSpPr>
      </xdr:nvCxnSpPr>
      <xdr:spPr bwMode="auto">
        <a:xfrm>
          <a:off x="4924425" y="30194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28</xdr:row>
      <xdr:rowOff>66675</xdr:rowOff>
    </xdr:from>
    <xdr:to>
      <xdr:col>11</xdr:col>
      <xdr:colOff>0</xdr:colOff>
      <xdr:row>29</xdr:row>
      <xdr:rowOff>0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CxnSpPr>
          <a:cxnSpLocks noChangeShapeType="1"/>
        </xdr:cNvCxnSpPr>
      </xdr:nvCxnSpPr>
      <xdr:spPr bwMode="auto">
        <a:xfrm>
          <a:off x="4924425" y="30194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28</xdr:row>
      <xdr:rowOff>66675</xdr:rowOff>
    </xdr:from>
    <xdr:to>
      <xdr:col>11</xdr:col>
      <xdr:colOff>0</xdr:colOff>
      <xdr:row>29</xdr:row>
      <xdr:rowOff>0</xdr:rowOff>
    </xdr:to>
    <xdr:cxnSp macro="">
      <xdr:nvCxnSpPr>
        <xdr:cNvPr id="16" name="直線コネクタ 9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CxnSpPr>
          <a:cxnSpLocks noChangeShapeType="1"/>
        </xdr:cNvCxnSpPr>
      </xdr:nvCxnSpPr>
      <xdr:spPr bwMode="auto">
        <a:xfrm>
          <a:off x="4924425" y="30194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28</xdr:row>
      <xdr:rowOff>66675</xdr:rowOff>
    </xdr:from>
    <xdr:to>
      <xdr:col>11</xdr:col>
      <xdr:colOff>0</xdr:colOff>
      <xdr:row>29</xdr:row>
      <xdr:rowOff>0</xdr:rowOff>
    </xdr:to>
    <xdr:cxnSp macro="">
      <xdr:nvCxnSpPr>
        <xdr:cNvPr id="17" name="直線コネクタ 11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CxnSpPr>
          <a:cxnSpLocks noChangeShapeType="1"/>
        </xdr:cNvCxnSpPr>
      </xdr:nvCxnSpPr>
      <xdr:spPr bwMode="auto">
        <a:xfrm>
          <a:off x="4924425" y="30194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62</xdr:row>
      <xdr:rowOff>66675</xdr:rowOff>
    </xdr:from>
    <xdr:to>
      <xdr:col>11</xdr:col>
      <xdr:colOff>0</xdr:colOff>
      <xdr:row>63</xdr:row>
      <xdr:rowOff>0</xdr:rowOff>
    </xdr:to>
    <xdr:cxnSp macro="">
      <xdr:nvCxnSpPr>
        <xdr:cNvPr id="18" name="直線コネクタ 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CxnSpPr>
          <a:cxnSpLocks noChangeShapeType="1"/>
        </xdr:cNvCxnSpPr>
      </xdr:nvCxnSpPr>
      <xdr:spPr bwMode="auto">
        <a:xfrm>
          <a:off x="4924425" y="7448550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62</xdr:row>
      <xdr:rowOff>66675</xdr:rowOff>
    </xdr:from>
    <xdr:to>
      <xdr:col>11</xdr:col>
      <xdr:colOff>0</xdr:colOff>
      <xdr:row>63</xdr:row>
      <xdr:rowOff>0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CxnSpPr>
          <a:cxnSpLocks noChangeShapeType="1"/>
        </xdr:cNvCxnSpPr>
      </xdr:nvCxnSpPr>
      <xdr:spPr bwMode="auto">
        <a:xfrm>
          <a:off x="4924425" y="7448550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62</xdr:row>
      <xdr:rowOff>66675</xdr:rowOff>
    </xdr:from>
    <xdr:to>
      <xdr:col>11</xdr:col>
      <xdr:colOff>0</xdr:colOff>
      <xdr:row>63</xdr:row>
      <xdr:rowOff>0</xdr:rowOff>
    </xdr:to>
    <xdr:cxnSp macro="">
      <xdr:nvCxnSpPr>
        <xdr:cNvPr id="20" name="直線コネクタ 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CxnSpPr>
          <a:cxnSpLocks noChangeShapeType="1"/>
        </xdr:cNvCxnSpPr>
      </xdr:nvCxnSpPr>
      <xdr:spPr bwMode="auto">
        <a:xfrm>
          <a:off x="4924425" y="7448550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62</xdr:row>
      <xdr:rowOff>66675</xdr:rowOff>
    </xdr:from>
    <xdr:to>
      <xdr:col>11</xdr:col>
      <xdr:colOff>0</xdr:colOff>
      <xdr:row>63</xdr:row>
      <xdr:rowOff>0</xdr:rowOff>
    </xdr:to>
    <xdr:cxnSp macro="">
      <xdr:nvCxnSpPr>
        <xdr:cNvPr id="21" name="直線コネクタ 11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CxnSpPr>
          <a:cxnSpLocks noChangeShapeType="1"/>
        </xdr:cNvCxnSpPr>
      </xdr:nvCxnSpPr>
      <xdr:spPr bwMode="auto">
        <a:xfrm>
          <a:off x="4924425" y="7448550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9525</xdr:colOff>
      <xdr:row>37</xdr:row>
      <xdr:rowOff>152400</xdr:rowOff>
    </xdr:from>
    <xdr:to>
      <xdr:col>71</xdr:col>
      <xdr:colOff>152400</xdr:colOff>
      <xdr:row>37</xdr:row>
      <xdr:rowOff>152400</xdr:rowOff>
    </xdr:to>
    <xdr:sp macro="" textlink="">
      <xdr:nvSpPr>
        <xdr:cNvPr id="2" name="Line 68">
          <a:extLst>
            <a:ext uri="{FF2B5EF4-FFF2-40B4-BE49-F238E27FC236}">
              <a16:creationId xmlns:a16="http://schemas.microsoft.com/office/drawing/2014/main" id="{58ED9359-9724-4C9E-AA40-0DE6D083919B}"/>
            </a:ext>
          </a:extLst>
        </xdr:cNvPr>
        <xdr:cNvSpPr>
          <a:spLocks noChangeShapeType="1"/>
        </xdr:cNvSpPr>
      </xdr:nvSpPr>
      <xdr:spPr bwMode="auto">
        <a:xfrm flipV="1">
          <a:off x="7353300" y="5943600"/>
          <a:ext cx="2133600" cy="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31</xdr:row>
      <xdr:rowOff>104775</xdr:rowOff>
    </xdr:from>
    <xdr:to>
      <xdr:col>71</xdr:col>
      <xdr:colOff>0</xdr:colOff>
      <xdr:row>39</xdr:row>
      <xdr:rowOff>76200</xdr:rowOff>
    </xdr:to>
    <xdr:sp macro="" textlink="">
      <xdr:nvSpPr>
        <xdr:cNvPr id="3" name="Line 70">
          <a:extLst>
            <a:ext uri="{FF2B5EF4-FFF2-40B4-BE49-F238E27FC236}">
              <a16:creationId xmlns:a16="http://schemas.microsoft.com/office/drawing/2014/main" id="{51AA7D26-D4E2-479D-96AD-5C19C449273B}"/>
            </a:ext>
          </a:extLst>
        </xdr:cNvPr>
        <xdr:cNvSpPr>
          <a:spLocks noChangeShapeType="1"/>
        </xdr:cNvSpPr>
      </xdr:nvSpPr>
      <xdr:spPr bwMode="auto">
        <a:xfrm>
          <a:off x="9344025" y="4981575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2324100</xdr:colOff>
      <xdr:row>0</xdr:row>
      <xdr:rowOff>1</xdr:rowOff>
    </xdr:from>
    <xdr:to>
      <xdr:col>6</xdr:col>
      <xdr:colOff>2047875</xdr:colOff>
      <xdr:row>3</xdr:row>
      <xdr:rowOff>47625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3314700" y="1"/>
          <a:ext cx="5048250" cy="5048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317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左上の項目は原則修正せず、追加写真はページを追加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写真の貼付け，ページの追加，ページの切捨て(最後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から)は右のマクロボタンを押して操作して下さい。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0</xdr:row>
          <xdr:rowOff>0</xdr:rowOff>
        </xdr:from>
        <xdr:to>
          <xdr:col>6</xdr:col>
          <xdr:colOff>716280</xdr:colOff>
          <xdr:row>3</xdr:row>
          <xdr:rowOff>22860</xdr:rowOff>
        </xdr:to>
        <xdr:sp macro="" textlink="">
          <xdr:nvSpPr>
            <xdr:cNvPr id="5691" name="Button 571" hidden="1">
              <a:extLst>
                <a:ext uri="{63B3BB69-23CF-44E3-9099-C40C66FF867C}">
                  <a14:compatExt spid="_x0000_s5691"/>
                </a:ext>
                <a:ext uri="{FF2B5EF4-FFF2-40B4-BE49-F238E27FC236}">
                  <a16:creationId xmlns:a16="http://schemas.microsoft.com/office/drawing/2014/main" id="{00000000-0008-0000-0500-00003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写真</a:t>
              </a:r>
            </a:p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挿入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0</xdr:row>
          <xdr:rowOff>0</xdr:rowOff>
        </xdr:from>
        <xdr:to>
          <xdr:col>6</xdr:col>
          <xdr:colOff>1287780</xdr:colOff>
          <xdr:row>3</xdr:row>
          <xdr:rowOff>22860</xdr:rowOff>
        </xdr:to>
        <xdr:sp macro="" textlink="">
          <xdr:nvSpPr>
            <xdr:cNvPr id="5694" name="Button 574" hidden="1">
              <a:extLst>
                <a:ext uri="{63B3BB69-23CF-44E3-9099-C40C66FF867C}">
                  <a14:compatExt spid="_x0000_s5694"/>
                </a:ext>
                <a:ext uri="{FF2B5EF4-FFF2-40B4-BE49-F238E27FC236}">
                  <a16:creationId xmlns:a16="http://schemas.microsoft.com/office/drawing/2014/main" id="{00000000-0008-0000-0500-00003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1356360</xdr:colOff>
          <xdr:row>0</xdr:row>
          <xdr:rowOff>0</xdr:rowOff>
        </xdr:from>
        <xdr:to>
          <xdr:col>6</xdr:col>
          <xdr:colOff>1897380</xdr:colOff>
          <xdr:row>3</xdr:row>
          <xdr:rowOff>22860</xdr:rowOff>
        </xdr:to>
        <xdr:sp macro="" textlink="">
          <xdr:nvSpPr>
            <xdr:cNvPr id="5695" name="Button 575" hidden="1">
              <a:extLst>
                <a:ext uri="{63B3BB69-23CF-44E3-9099-C40C66FF867C}">
                  <a14:compatExt spid="_x0000_s5695"/>
                </a:ext>
                <a:ext uri="{FF2B5EF4-FFF2-40B4-BE49-F238E27FC236}">
                  <a16:creationId xmlns:a16="http://schemas.microsoft.com/office/drawing/2014/main" id="{00000000-0008-0000-0500-00003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321945</xdr:colOff>
      <xdr:row>25</xdr:row>
      <xdr:rowOff>65405</xdr:rowOff>
    </xdr:from>
    <xdr:ext cx="2620526" cy="54245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8C5B3C-7010-4FB4-BE8A-5566CE366FFA}"/>
            </a:ext>
          </a:extLst>
        </xdr:cNvPr>
        <xdr:cNvSpPr txBox="1"/>
      </xdr:nvSpPr>
      <xdr:spPr>
        <a:xfrm>
          <a:off x="8170545" y="5685155"/>
          <a:ext cx="2620526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・凡例に従い損傷をスケッチする。</a:t>
          </a:r>
          <a:endParaRPr kumimoji="1" lang="en-US" altLang="ja-JP" sz="900"/>
        </a:p>
        <a:p>
          <a:r>
            <a:rPr kumimoji="1" lang="ja-JP" altLang="en-US" sz="900"/>
            <a:t>・代表的な損傷箇所の写真を撮影し、スケッチ図に</a:t>
          </a:r>
          <a:endParaRPr kumimoji="1" lang="en-US" altLang="ja-JP" sz="900"/>
        </a:p>
        <a:p>
          <a:r>
            <a:rPr kumimoji="1" lang="ja-JP" altLang="en-US" sz="900"/>
            <a:t>「損傷の種類」と「写真番号」を記入する。</a:t>
          </a:r>
        </a:p>
      </xdr:txBody>
    </xdr:sp>
    <xdr:clientData/>
  </xdr:oneCellAnchor>
  <xdr:twoCellAnchor>
    <xdr:from>
      <xdr:col>8</xdr:col>
      <xdr:colOff>342900</xdr:colOff>
      <xdr:row>20</xdr:row>
      <xdr:rowOff>155575</xdr:rowOff>
    </xdr:from>
    <xdr:to>
      <xdr:col>9</xdr:col>
      <xdr:colOff>550545</xdr:colOff>
      <xdr:row>22</xdr:row>
      <xdr:rowOff>45085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CC350D9-5F2A-4398-8295-307DB5C27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0" y="4727575"/>
          <a:ext cx="1122045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381000</xdr:colOff>
      <xdr:row>23</xdr:row>
      <xdr:rowOff>133350</xdr:rowOff>
    </xdr:from>
    <xdr:to>
      <xdr:col>9</xdr:col>
      <xdr:colOff>552450</xdr:colOff>
      <xdr:row>25</xdr:row>
      <xdr:rowOff>31750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76BD8D3A-6AF2-4C88-BC66-E96BF7C33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9600" y="5334000"/>
          <a:ext cx="10858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474345</xdr:colOff>
      <xdr:row>20</xdr:row>
      <xdr:rowOff>104140</xdr:rowOff>
    </xdr:from>
    <xdr:to>
      <xdr:col>11</xdr:col>
      <xdr:colOff>131445</xdr:colOff>
      <xdr:row>22</xdr:row>
      <xdr:rowOff>41275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E14D6063-51DD-44DE-97B5-E2296F2A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80295" y="4676140"/>
          <a:ext cx="333375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550545</xdr:colOff>
      <xdr:row>23</xdr:row>
      <xdr:rowOff>154305</xdr:rowOff>
    </xdr:from>
    <xdr:to>
      <xdr:col>11</xdr:col>
      <xdr:colOff>169545</xdr:colOff>
      <xdr:row>24</xdr:row>
      <xdr:rowOff>155575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1EECEAC5-1CAE-4A19-8523-9791E2846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56495" y="5354955"/>
          <a:ext cx="295275" cy="210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129540</xdr:colOff>
      <xdr:row>18</xdr:row>
      <xdr:rowOff>144780</xdr:rowOff>
    </xdr:from>
    <xdr:ext cx="1261884" cy="26738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210845D-569D-417A-99AB-FF2ACAF772AA}"/>
            </a:ext>
          </a:extLst>
        </xdr:cNvPr>
        <xdr:cNvSpPr txBox="1"/>
      </xdr:nvSpPr>
      <xdr:spPr>
        <a:xfrm>
          <a:off x="8892540" y="4297680"/>
          <a:ext cx="1261884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損傷の種類（凡例）</a:t>
          </a:r>
        </a:p>
      </xdr:txBody>
    </xdr:sp>
    <xdr:clientData/>
  </xdr:oneCellAnchor>
  <xdr:oneCellAnchor>
    <xdr:from>
      <xdr:col>9</xdr:col>
      <xdr:colOff>533400</xdr:colOff>
      <xdr:row>20</xdr:row>
      <xdr:rowOff>133350</xdr:rowOff>
    </xdr:from>
    <xdr:ext cx="637354" cy="2423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0EC2A9-6295-4193-BE1B-ECBFD5E086FF}"/>
            </a:ext>
          </a:extLst>
        </xdr:cNvPr>
        <xdr:cNvSpPr txBox="1"/>
      </xdr:nvSpPr>
      <xdr:spPr>
        <a:xfrm>
          <a:off x="9296400" y="4705350"/>
          <a:ext cx="637354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ひび割れ</a:t>
          </a:r>
        </a:p>
      </xdr:txBody>
    </xdr:sp>
    <xdr:clientData/>
  </xdr:oneCellAnchor>
  <xdr:oneCellAnchor>
    <xdr:from>
      <xdr:col>9</xdr:col>
      <xdr:colOff>533400</xdr:colOff>
      <xdr:row>23</xdr:row>
      <xdr:rowOff>133350</xdr:rowOff>
    </xdr:from>
    <xdr:ext cx="646331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34F297A-0F77-4146-83BC-F0C681C92BBA}"/>
            </a:ext>
          </a:extLst>
        </xdr:cNvPr>
        <xdr:cNvSpPr txBox="1"/>
      </xdr:nvSpPr>
      <xdr:spPr>
        <a:xfrm>
          <a:off x="9296400" y="5334000"/>
          <a:ext cx="646331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鉄筋露出</a:t>
          </a:r>
        </a:p>
      </xdr:txBody>
    </xdr:sp>
    <xdr:clientData/>
  </xdr:oneCellAnchor>
  <xdr:oneCellAnchor>
    <xdr:from>
      <xdr:col>11</xdr:col>
      <xdr:colOff>169545</xdr:colOff>
      <xdr:row>20</xdr:row>
      <xdr:rowOff>154305</xdr:rowOff>
    </xdr:from>
    <xdr:ext cx="646331" cy="24237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7F1BEB3-1851-4BF0-AEBC-5EE9BEFF1CC3}"/>
            </a:ext>
          </a:extLst>
        </xdr:cNvPr>
        <xdr:cNvSpPr txBox="1"/>
      </xdr:nvSpPr>
      <xdr:spPr>
        <a:xfrm>
          <a:off x="10351770" y="4726305"/>
          <a:ext cx="646331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遊離石灰</a:t>
          </a:r>
        </a:p>
      </xdr:txBody>
    </xdr:sp>
    <xdr:clientData/>
  </xdr:oneCellAnchor>
  <xdr:oneCellAnchor>
    <xdr:from>
      <xdr:col>11</xdr:col>
      <xdr:colOff>205740</xdr:colOff>
      <xdr:row>23</xdr:row>
      <xdr:rowOff>112395</xdr:rowOff>
    </xdr:from>
    <xdr:ext cx="492122" cy="24237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8C73D3-11BD-463C-A83E-3ABBD2B2FF28}"/>
            </a:ext>
          </a:extLst>
        </xdr:cNvPr>
        <xdr:cNvSpPr txBox="1"/>
      </xdr:nvSpPr>
      <xdr:spPr>
        <a:xfrm>
          <a:off x="10387965" y="5313045"/>
          <a:ext cx="49212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漏　水</a:t>
          </a:r>
        </a:p>
      </xdr:txBody>
    </xdr:sp>
    <xdr:clientData/>
  </xdr:oneCellAnchor>
  <xdr:twoCellAnchor>
    <xdr:from>
      <xdr:col>8</xdr:col>
      <xdr:colOff>190499</xdr:colOff>
      <xdr:row>18</xdr:row>
      <xdr:rowOff>104774</xdr:rowOff>
    </xdr:from>
    <xdr:to>
      <xdr:col>11</xdr:col>
      <xdr:colOff>861059</xdr:colOff>
      <xdr:row>28</xdr:row>
      <xdr:rowOff>102870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7EA70E0-BE16-4FAF-A6DD-D9B73680B164}"/>
            </a:ext>
          </a:extLst>
        </xdr:cNvPr>
        <xdr:cNvSpPr/>
      </xdr:nvSpPr>
      <xdr:spPr>
        <a:xfrm>
          <a:off x="8039099" y="4257674"/>
          <a:ext cx="3004185" cy="2093596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325754</xdr:colOff>
      <xdr:row>13</xdr:row>
      <xdr:rowOff>36195</xdr:rowOff>
    </xdr:from>
    <xdr:to>
      <xdr:col>15</xdr:col>
      <xdr:colOff>60959</xdr:colOff>
      <xdr:row>14</xdr:row>
      <xdr:rowOff>141709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AD49234A-3D7D-438B-8B45-E8A5A1D1A208}"/>
            </a:ext>
          </a:extLst>
        </xdr:cNvPr>
        <xdr:cNvSpPr/>
      </xdr:nvSpPr>
      <xdr:spPr>
        <a:xfrm>
          <a:off x="11422379" y="3141345"/>
          <a:ext cx="354330" cy="3150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5</xdr:row>
      <xdr:rowOff>19050</xdr:rowOff>
    </xdr:from>
    <xdr:to>
      <xdr:col>13</xdr:col>
      <xdr:colOff>415290</xdr:colOff>
      <xdr:row>5</xdr:row>
      <xdr:rowOff>114300</xdr:rowOff>
    </xdr:to>
    <xdr:sp macro="" textlink="">
      <xdr:nvSpPr>
        <xdr:cNvPr id="14" name="フリーフォーム 13">
          <a:extLst>
            <a:ext uri="{FF2B5EF4-FFF2-40B4-BE49-F238E27FC236}">
              <a16:creationId xmlns:a16="http://schemas.microsoft.com/office/drawing/2014/main" id="{FE2695C8-4239-423A-BFA6-066A5075AECE}"/>
            </a:ext>
          </a:extLst>
        </xdr:cNvPr>
        <xdr:cNvSpPr/>
      </xdr:nvSpPr>
      <xdr:spPr>
        <a:xfrm>
          <a:off x="12011025" y="1447800"/>
          <a:ext cx="11049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2218760</xdr:colOff>
      <xdr:row>34</xdr:row>
      <xdr:rowOff>0</xdr:rowOff>
    </xdr:from>
    <xdr:to>
      <xdr:col>5</xdr:col>
      <xdr:colOff>2264479</xdr:colOff>
      <xdr:row>34</xdr:row>
      <xdr:rowOff>0</xdr:rowOff>
    </xdr:to>
    <xdr:sp macro="" textlink="">
      <xdr:nvSpPr>
        <xdr:cNvPr id="15" name="フリーフォーム 14">
          <a:extLst>
            <a:ext uri="{FF2B5EF4-FFF2-40B4-BE49-F238E27FC236}">
              <a16:creationId xmlns:a16="http://schemas.microsoft.com/office/drawing/2014/main" id="{351F6B51-E186-4986-B9D8-452E432CADD8}"/>
            </a:ext>
          </a:extLst>
        </xdr:cNvPr>
        <xdr:cNvSpPr/>
      </xdr:nvSpPr>
      <xdr:spPr>
        <a:xfrm rot="16538550" flipV="1">
          <a:off x="5952560" y="7391400"/>
          <a:ext cx="0" cy="30479"/>
        </a:xfrm>
        <a:custGeom>
          <a:avLst/>
          <a:gdLst>
            <a:gd name="connsiteX0" fmla="*/ 0 w 1485900"/>
            <a:gd name="connsiteY0" fmla="*/ 66675 h 85725"/>
            <a:gd name="connsiteX1" fmla="*/ 314325 w 1485900"/>
            <a:gd name="connsiteY1" fmla="*/ 19050 h 85725"/>
            <a:gd name="connsiteX2" fmla="*/ 1019175 w 1485900"/>
            <a:gd name="connsiteY2" fmla="*/ 0 h 85725"/>
            <a:gd name="connsiteX3" fmla="*/ 1485900 w 1485900"/>
            <a:gd name="connsiteY3" fmla="*/ 85725 h 85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85900" h="85725">
              <a:moveTo>
                <a:pt x="0" y="66675"/>
              </a:moveTo>
              <a:lnTo>
                <a:pt x="314325" y="19050"/>
              </a:lnTo>
              <a:lnTo>
                <a:pt x="1019175" y="0"/>
              </a:lnTo>
              <a:lnTo>
                <a:pt x="1485900" y="85725"/>
              </a:lnTo>
            </a:path>
          </a:pathLst>
        </a:cu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321945</xdr:colOff>
      <xdr:row>6</xdr:row>
      <xdr:rowOff>19050</xdr:rowOff>
    </xdr:from>
    <xdr:to>
      <xdr:col>13</xdr:col>
      <xdr:colOff>424815</xdr:colOff>
      <xdr:row>6</xdr:row>
      <xdr:rowOff>114300</xdr:rowOff>
    </xdr:to>
    <xdr:sp macro="" textlink="">
      <xdr:nvSpPr>
        <xdr:cNvPr id="16" name="フリーフォーム 15">
          <a:extLst>
            <a:ext uri="{FF2B5EF4-FFF2-40B4-BE49-F238E27FC236}">
              <a16:creationId xmlns:a16="http://schemas.microsoft.com/office/drawing/2014/main" id="{DA20A20A-B71A-4578-A05F-555203643C1A}"/>
            </a:ext>
          </a:extLst>
        </xdr:cNvPr>
        <xdr:cNvSpPr/>
      </xdr:nvSpPr>
      <xdr:spPr>
        <a:xfrm>
          <a:off x="12028170" y="1657350"/>
          <a:ext cx="10287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7</xdr:row>
      <xdr:rowOff>0</xdr:rowOff>
    </xdr:from>
    <xdr:to>
      <xdr:col>13</xdr:col>
      <xdr:colOff>436245</xdr:colOff>
      <xdr:row>7</xdr:row>
      <xdr:rowOff>97155</xdr:rowOff>
    </xdr:to>
    <xdr:sp macro="" textlink="">
      <xdr:nvSpPr>
        <xdr:cNvPr id="17" name="フリーフォーム 16">
          <a:extLst>
            <a:ext uri="{FF2B5EF4-FFF2-40B4-BE49-F238E27FC236}">
              <a16:creationId xmlns:a16="http://schemas.microsoft.com/office/drawing/2014/main" id="{4D97DE74-7BEF-444B-AA7D-5EE06FBC79BE}"/>
            </a:ext>
          </a:extLst>
        </xdr:cNvPr>
        <xdr:cNvSpPr/>
      </xdr:nvSpPr>
      <xdr:spPr>
        <a:xfrm>
          <a:off x="12011025" y="1847850"/>
          <a:ext cx="131445" cy="97155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8</xdr:row>
      <xdr:rowOff>19050</xdr:rowOff>
    </xdr:from>
    <xdr:to>
      <xdr:col>13</xdr:col>
      <xdr:colOff>436245</xdr:colOff>
      <xdr:row>8</xdr:row>
      <xdr:rowOff>114300</xdr:rowOff>
    </xdr:to>
    <xdr:sp macro="" textlink="">
      <xdr:nvSpPr>
        <xdr:cNvPr id="18" name="フリーフォーム 17">
          <a:extLst>
            <a:ext uri="{FF2B5EF4-FFF2-40B4-BE49-F238E27FC236}">
              <a16:creationId xmlns:a16="http://schemas.microsoft.com/office/drawing/2014/main" id="{F10079C3-280B-4987-8B0D-407E39A707FD}"/>
            </a:ext>
          </a:extLst>
        </xdr:cNvPr>
        <xdr:cNvSpPr/>
      </xdr:nvSpPr>
      <xdr:spPr>
        <a:xfrm>
          <a:off x="12011025" y="2076450"/>
          <a:ext cx="131445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9</xdr:row>
      <xdr:rowOff>19050</xdr:rowOff>
    </xdr:from>
    <xdr:to>
      <xdr:col>13</xdr:col>
      <xdr:colOff>436245</xdr:colOff>
      <xdr:row>9</xdr:row>
      <xdr:rowOff>114300</xdr:rowOff>
    </xdr:to>
    <xdr:sp macro="" textlink="">
      <xdr:nvSpPr>
        <xdr:cNvPr id="19" name="フリーフォーム 18">
          <a:extLst>
            <a:ext uri="{FF2B5EF4-FFF2-40B4-BE49-F238E27FC236}">
              <a16:creationId xmlns:a16="http://schemas.microsoft.com/office/drawing/2014/main" id="{174A8A4A-513A-460E-B23B-9167217E9C8C}"/>
            </a:ext>
          </a:extLst>
        </xdr:cNvPr>
        <xdr:cNvSpPr/>
      </xdr:nvSpPr>
      <xdr:spPr>
        <a:xfrm>
          <a:off x="12011025" y="2286000"/>
          <a:ext cx="131445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10</xdr:row>
      <xdr:rowOff>19050</xdr:rowOff>
    </xdr:from>
    <xdr:to>
      <xdr:col>13</xdr:col>
      <xdr:colOff>415290</xdr:colOff>
      <xdr:row>10</xdr:row>
      <xdr:rowOff>114300</xdr:rowOff>
    </xdr:to>
    <xdr:sp macro="" textlink="">
      <xdr:nvSpPr>
        <xdr:cNvPr id="20" name="フリーフォーム 19">
          <a:extLst>
            <a:ext uri="{FF2B5EF4-FFF2-40B4-BE49-F238E27FC236}">
              <a16:creationId xmlns:a16="http://schemas.microsoft.com/office/drawing/2014/main" id="{6B7B2554-9AFE-4785-B04A-BA6F59C0982A}"/>
            </a:ext>
          </a:extLst>
        </xdr:cNvPr>
        <xdr:cNvSpPr/>
      </xdr:nvSpPr>
      <xdr:spPr>
        <a:xfrm>
          <a:off x="12011025" y="2495550"/>
          <a:ext cx="11049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11</xdr:row>
      <xdr:rowOff>19050</xdr:rowOff>
    </xdr:from>
    <xdr:to>
      <xdr:col>13</xdr:col>
      <xdr:colOff>436245</xdr:colOff>
      <xdr:row>11</xdr:row>
      <xdr:rowOff>114300</xdr:rowOff>
    </xdr:to>
    <xdr:sp macro="" textlink="">
      <xdr:nvSpPr>
        <xdr:cNvPr id="21" name="フリーフォーム 20">
          <a:extLst>
            <a:ext uri="{FF2B5EF4-FFF2-40B4-BE49-F238E27FC236}">
              <a16:creationId xmlns:a16="http://schemas.microsoft.com/office/drawing/2014/main" id="{6F7E12E2-3B06-463C-835B-AF9AEC85F7A9}"/>
            </a:ext>
          </a:extLst>
        </xdr:cNvPr>
        <xdr:cNvSpPr/>
      </xdr:nvSpPr>
      <xdr:spPr>
        <a:xfrm>
          <a:off x="12011025" y="2705100"/>
          <a:ext cx="131445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12</xdr:row>
      <xdr:rowOff>19050</xdr:rowOff>
    </xdr:from>
    <xdr:to>
      <xdr:col>13</xdr:col>
      <xdr:colOff>436245</xdr:colOff>
      <xdr:row>12</xdr:row>
      <xdr:rowOff>114300</xdr:rowOff>
    </xdr:to>
    <xdr:sp macro="" textlink="">
      <xdr:nvSpPr>
        <xdr:cNvPr id="22" name="フリーフォーム 21">
          <a:extLst>
            <a:ext uri="{FF2B5EF4-FFF2-40B4-BE49-F238E27FC236}">
              <a16:creationId xmlns:a16="http://schemas.microsoft.com/office/drawing/2014/main" id="{AD7D8835-6ACA-49D8-BE49-0A4B85CAE441}"/>
            </a:ext>
          </a:extLst>
        </xdr:cNvPr>
        <xdr:cNvSpPr/>
      </xdr:nvSpPr>
      <xdr:spPr>
        <a:xfrm>
          <a:off x="12011025" y="2914650"/>
          <a:ext cx="131445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13</xdr:row>
      <xdr:rowOff>0</xdr:rowOff>
    </xdr:from>
    <xdr:to>
      <xdr:col>13</xdr:col>
      <xdr:colOff>415290</xdr:colOff>
      <xdr:row>13</xdr:row>
      <xdr:rowOff>97155</xdr:rowOff>
    </xdr:to>
    <xdr:sp macro="" textlink="">
      <xdr:nvSpPr>
        <xdr:cNvPr id="23" name="フリーフォーム 22">
          <a:extLst>
            <a:ext uri="{FF2B5EF4-FFF2-40B4-BE49-F238E27FC236}">
              <a16:creationId xmlns:a16="http://schemas.microsoft.com/office/drawing/2014/main" id="{49F9CE0B-4D17-4811-9EA4-F43F3DD4D79E}"/>
            </a:ext>
          </a:extLst>
        </xdr:cNvPr>
        <xdr:cNvSpPr/>
      </xdr:nvSpPr>
      <xdr:spPr>
        <a:xfrm>
          <a:off x="12011025" y="3105150"/>
          <a:ext cx="110490" cy="97155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14</xdr:row>
      <xdr:rowOff>19050</xdr:rowOff>
    </xdr:from>
    <xdr:to>
      <xdr:col>13</xdr:col>
      <xdr:colOff>415290</xdr:colOff>
      <xdr:row>14</xdr:row>
      <xdr:rowOff>114300</xdr:rowOff>
    </xdr:to>
    <xdr:sp macro="" textlink="">
      <xdr:nvSpPr>
        <xdr:cNvPr id="24" name="フリーフォーム 23">
          <a:extLst>
            <a:ext uri="{FF2B5EF4-FFF2-40B4-BE49-F238E27FC236}">
              <a16:creationId xmlns:a16="http://schemas.microsoft.com/office/drawing/2014/main" id="{225BF026-B5C5-4BB9-AA3C-F079F74D7C22}"/>
            </a:ext>
          </a:extLst>
        </xdr:cNvPr>
        <xdr:cNvSpPr/>
      </xdr:nvSpPr>
      <xdr:spPr>
        <a:xfrm>
          <a:off x="12011025" y="3333750"/>
          <a:ext cx="11049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15</xdr:row>
      <xdr:rowOff>19050</xdr:rowOff>
    </xdr:from>
    <xdr:to>
      <xdr:col>13</xdr:col>
      <xdr:colOff>415290</xdr:colOff>
      <xdr:row>15</xdr:row>
      <xdr:rowOff>114300</xdr:rowOff>
    </xdr:to>
    <xdr:sp macro="" textlink="">
      <xdr:nvSpPr>
        <xdr:cNvPr id="25" name="フリーフォーム 24">
          <a:extLst>
            <a:ext uri="{FF2B5EF4-FFF2-40B4-BE49-F238E27FC236}">
              <a16:creationId xmlns:a16="http://schemas.microsoft.com/office/drawing/2014/main" id="{7C8335D8-97F4-455B-900A-1F49A9783466}"/>
            </a:ext>
          </a:extLst>
        </xdr:cNvPr>
        <xdr:cNvSpPr/>
      </xdr:nvSpPr>
      <xdr:spPr>
        <a:xfrm>
          <a:off x="12011025" y="3543300"/>
          <a:ext cx="11049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259080</xdr:colOff>
      <xdr:row>16</xdr:row>
      <xdr:rowOff>19050</xdr:rowOff>
    </xdr:from>
    <xdr:to>
      <xdr:col>13</xdr:col>
      <xdr:colOff>419100</xdr:colOff>
      <xdr:row>16</xdr:row>
      <xdr:rowOff>114300</xdr:rowOff>
    </xdr:to>
    <xdr:sp macro="" textlink="">
      <xdr:nvSpPr>
        <xdr:cNvPr id="26" name="フリーフォーム 25">
          <a:extLst>
            <a:ext uri="{FF2B5EF4-FFF2-40B4-BE49-F238E27FC236}">
              <a16:creationId xmlns:a16="http://schemas.microsoft.com/office/drawing/2014/main" id="{507FAC0B-CB51-4B79-97A0-51AD34D3E560}"/>
            </a:ext>
          </a:extLst>
        </xdr:cNvPr>
        <xdr:cNvSpPr/>
      </xdr:nvSpPr>
      <xdr:spPr>
        <a:xfrm>
          <a:off x="11965305" y="3752850"/>
          <a:ext cx="16002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17</xdr:row>
      <xdr:rowOff>19050</xdr:rowOff>
    </xdr:from>
    <xdr:to>
      <xdr:col>13</xdr:col>
      <xdr:colOff>415290</xdr:colOff>
      <xdr:row>17</xdr:row>
      <xdr:rowOff>114300</xdr:rowOff>
    </xdr:to>
    <xdr:sp macro="" textlink="">
      <xdr:nvSpPr>
        <xdr:cNvPr id="27" name="フリーフォーム 26">
          <a:extLst>
            <a:ext uri="{FF2B5EF4-FFF2-40B4-BE49-F238E27FC236}">
              <a16:creationId xmlns:a16="http://schemas.microsoft.com/office/drawing/2014/main" id="{7A0320E1-8395-4A3D-BC23-BAE32EA38D6E}"/>
            </a:ext>
          </a:extLst>
        </xdr:cNvPr>
        <xdr:cNvSpPr/>
      </xdr:nvSpPr>
      <xdr:spPr>
        <a:xfrm>
          <a:off x="12011025" y="3962400"/>
          <a:ext cx="11049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1003788</xdr:colOff>
      <xdr:row>0</xdr:row>
      <xdr:rowOff>7327</xdr:rowOff>
    </xdr:from>
    <xdr:to>
      <xdr:col>8</xdr:col>
      <xdr:colOff>970963</xdr:colOff>
      <xdr:row>3</xdr:row>
      <xdr:rowOff>58762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Arrowheads="1"/>
        </xdr:cNvSpPr>
      </xdr:nvSpPr>
      <xdr:spPr bwMode="auto">
        <a:xfrm>
          <a:off x="1992923" y="7327"/>
          <a:ext cx="5202115" cy="4996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317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コロン(:)の右側にデータ入力，写番n:の右は部材名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写真の貼付け，ページの追加，ページの切捨て(最後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から)は右のマクロボタンを押して操作して下さい。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388620</xdr:colOff>
          <xdr:row>0</xdr:row>
          <xdr:rowOff>0</xdr:rowOff>
        </xdr:from>
        <xdr:to>
          <xdr:col>8</xdr:col>
          <xdr:colOff>190500</xdr:colOff>
          <xdr:row>3</xdr:row>
          <xdr:rowOff>7620</xdr:rowOff>
        </xdr:to>
        <xdr:sp macro="" textlink="">
          <xdr:nvSpPr>
            <xdr:cNvPr id="4594" name="Button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7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259080</xdr:colOff>
          <xdr:row>0</xdr:row>
          <xdr:rowOff>0</xdr:rowOff>
        </xdr:from>
        <xdr:to>
          <xdr:col>8</xdr:col>
          <xdr:colOff>800100</xdr:colOff>
          <xdr:row>3</xdr:row>
          <xdr:rowOff>7620</xdr:rowOff>
        </xdr:to>
        <xdr:sp macro="" textlink="">
          <xdr:nvSpPr>
            <xdr:cNvPr id="4595" name="Button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7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861060</xdr:colOff>
          <xdr:row>0</xdr:row>
          <xdr:rowOff>0</xdr:rowOff>
        </xdr:from>
        <xdr:to>
          <xdr:col>7</xdr:col>
          <xdr:colOff>327660</xdr:colOff>
          <xdr:row>3</xdr:row>
          <xdr:rowOff>7620</xdr:rowOff>
        </xdr:to>
        <xdr:sp macro="" textlink="">
          <xdr:nvSpPr>
            <xdr:cNvPr id="4596" name="Button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7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写真</a:t>
              </a:r>
            </a:p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挿入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5</xdr:row>
      <xdr:rowOff>0</xdr:rowOff>
    </xdr:from>
    <xdr:to>
      <xdr:col>16</xdr:col>
      <xdr:colOff>0</xdr:colOff>
      <xdr:row>52</xdr:row>
      <xdr:rowOff>0</xdr:rowOff>
    </xdr:to>
    <xdr:sp macro="" textlink="">
      <xdr:nvSpPr>
        <xdr:cNvPr id="3458" name="Line 5">
          <a:extLst>
            <a:ext uri="{FF2B5EF4-FFF2-40B4-BE49-F238E27FC236}">
              <a16:creationId xmlns:a16="http://schemas.microsoft.com/office/drawing/2014/main" id="{00000000-0008-0000-1400-0000820D0000}"/>
            </a:ext>
          </a:extLst>
        </xdr:cNvPr>
        <xdr:cNvSpPr>
          <a:spLocks noChangeShapeType="1"/>
        </xdr:cNvSpPr>
      </xdr:nvSpPr>
      <xdr:spPr bwMode="auto">
        <a:xfrm>
          <a:off x="9124950" y="838200"/>
          <a:ext cx="2714625" cy="55245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342900</xdr:colOff>
      <xdr:row>4</xdr:row>
      <xdr:rowOff>0</xdr:rowOff>
    </xdr:from>
    <xdr:to>
      <xdr:col>11</xdr:col>
      <xdr:colOff>1095375</xdr:colOff>
      <xdr:row>4</xdr:row>
      <xdr:rowOff>171450</xdr:rowOff>
    </xdr:to>
    <xdr:sp macro="" textlink="">
      <xdr:nvSpPr>
        <xdr:cNvPr id="8195" name="Rectangle 3">
          <a:extLst>
            <a:ext uri="{FF2B5EF4-FFF2-40B4-BE49-F238E27FC236}">
              <a16:creationId xmlns:a16="http://schemas.microsoft.com/office/drawing/2014/main" id="{00000000-0008-0000-1500-000003200000}"/>
            </a:ext>
          </a:extLst>
        </xdr:cNvPr>
        <xdr:cNvSpPr>
          <a:spLocks noChangeArrowheads="1"/>
        </xdr:cNvSpPr>
      </xdr:nvSpPr>
      <xdr:spPr bwMode="auto">
        <a:xfrm>
          <a:off x="1676400" y="647700"/>
          <a:ext cx="3333750" cy="1714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日付形式は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H○○.○○.○○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又は西暦で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○○○○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/○○/○○</a:t>
          </a:r>
        </a:p>
      </xdr:txBody>
    </xdr:sp>
    <xdr:clientData fPrintsWithSheet="0"/>
  </xdr:twoCellAnchor>
  <xdr:twoCellAnchor editAs="absolute">
    <xdr:from>
      <xdr:col>5</xdr:col>
      <xdr:colOff>38101</xdr:colOff>
      <xdr:row>1</xdr:row>
      <xdr:rowOff>28575</xdr:rowOff>
    </xdr:from>
    <xdr:to>
      <xdr:col>7</xdr:col>
      <xdr:colOff>66676</xdr:colOff>
      <xdr:row>4</xdr:row>
      <xdr:rowOff>38100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1500-000004200000}"/>
            </a:ext>
          </a:extLst>
        </xdr:cNvPr>
        <xdr:cNvSpPr>
          <a:spLocks noChangeArrowheads="1"/>
        </xdr:cNvSpPr>
      </xdr:nvSpPr>
      <xdr:spPr bwMode="auto">
        <a:xfrm>
          <a:off x="38101" y="28575"/>
          <a:ext cx="781050" cy="657225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時期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入力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は日付形式で、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月日まで</a:t>
          </a:r>
          <a:endParaRPr lang="en-US" altLang="ja-JP" sz="10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架空で</a:t>
          </a:r>
          <a:r>
            <a:rPr lang="en-US" altLang="ja-JP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OK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西暦は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自動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180975</xdr:colOff>
      <xdr:row>4</xdr:row>
      <xdr:rowOff>1</xdr:rowOff>
    </xdr:from>
    <xdr:to>
      <xdr:col>11</xdr:col>
      <xdr:colOff>933450</xdr:colOff>
      <xdr:row>4</xdr:row>
      <xdr:rowOff>171451</xdr:rowOff>
    </xdr:to>
    <xdr:sp macro="" textlink="">
      <xdr:nvSpPr>
        <xdr:cNvPr id="9219" name="Rectangle 3">
          <a:extLst>
            <a:ext uri="{FF2B5EF4-FFF2-40B4-BE49-F238E27FC236}">
              <a16:creationId xmlns:a16="http://schemas.microsoft.com/office/drawing/2014/main" id="{00000000-0008-0000-1600-000003240000}"/>
            </a:ext>
          </a:extLst>
        </xdr:cNvPr>
        <xdr:cNvSpPr>
          <a:spLocks noChangeArrowheads="1"/>
        </xdr:cNvSpPr>
      </xdr:nvSpPr>
      <xdr:spPr bwMode="auto">
        <a:xfrm>
          <a:off x="1409700" y="647701"/>
          <a:ext cx="3333750" cy="1714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日付形式は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H○○.○○.○○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又は西暦で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○○○○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/○○/○○</a:t>
          </a:r>
        </a:p>
      </xdr:txBody>
    </xdr:sp>
    <xdr:clientData fPrintsWithSheet="0"/>
  </xdr:twoCellAnchor>
  <xdr:twoCellAnchor editAs="absolute">
    <xdr:from>
      <xdr:col>0</xdr:col>
      <xdr:colOff>0</xdr:colOff>
      <xdr:row>0</xdr:row>
      <xdr:rowOff>0</xdr:rowOff>
    </xdr:from>
    <xdr:to>
      <xdr:col>7</xdr:col>
      <xdr:colOff>152400</xdr:colOff>
      <xdr:row>4</xdr:row>
      <xdr:rowOff>19050</xdr:rowOff>
    </xdr:to>
    <xdr:sp macro="" textlink="">
      <xdr:nvSpPr>
        <xdr:cNvPr id="9220" name="Rectangle 4">
          <a:extLst>
            <a:ext uri="{FF2B5EF4-FFF2-40B4-BE49-F238E27FC236}">
              <a16:creationId xmlns:a16="http://schemas.microsoft.com/office/drawing/2014/main" id="{00000000-0008-0000-1600-000004240000}"/>
            </a:ext>
          </a:extLst>
        </xdr:cNvPr>
        <xdr:cNvSpPr>
          <a:spLocks noChangeArrowheads="1"/>
        </xdr:cNvSpPr>
      </xdr:nvSpPr>
      <xdr:spPr bwMode="auto">
        <a:xfrm>
          <a:off x="9525" y="9525"/>
          <a:ext cx="790575" cy="657225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時期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入力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は日付形式で、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月日まで</a:t>
          </a:r>
          <a:endParaRPr lang="en-US" altLang="ja-JP" sz="10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架空で</a:t>
          </a:r>
          <a:r>
            <a:rPr lang="en-US" altLang="ja-JP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OK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西暦は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自動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-douro01\&#25991;&#26360;$\&#36947;&#36335;&#20225;&#30011;&#35506;\60_&#32173;&#25345;&#20418;\34_&#12450;&#12475;&#12483;&#12488;&#12510;&#12493;&#12472;&#12513;&#12531;&#12488;\R03&#65288;&#12510;&#12491;&#12517;&#12450;&#12523;&#25913;&#23450;&#65289;\241119_&#12510;&#12491;&#12517;&#12450;&#12523;&#26908;&#35342;2&#22238;WG\99_&#40165;&#22823;&#12392;&#12398;&#12516;&#12522;&#12488;&#12522;\&#35519;&#26360;&#12452;&#12513;&#12540;&#12472;_&#12381;&#12398;&#65297;&#12398;2&#12506;&#12540;&#12472;&#30446;.xlsm" TargetMode="External"/><Relationship Id="rId1" Type="http://schemas.openxmlformats.org/officeDocument/2006/relationships/externalLinkPath" Target="file:///\\10.1.15.194\&#25991;&#26360;\&#36947;&#36335;&#20225;&#30011;&#35506;\60_&#32173;&#25345;&#20418;\34_&#12450;&#12475;&#12483;&#12488;&#12510;&#12493;&#12472;&#12513;&#12531;&#12488;\R03&#65288;&#12510;&#12491;&#12517;&#12450;&#12523;&#25913;&#23450;&#65289;\241119_&#12510;&#12491;&#12517;&#12450;&#12523;&#26908;&#35342;2&#22238;WG\99_&#40165;&#22823;&#12392;&#12398;&#12516;&#12522;&#12488;&#12522;\&#35519;&#26360;&#12452;&#12513;&#12540;&#12472;_&#12381;&#12398;&#65297;&#12398;2&#12506;&#12540;&#12472;&#3044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諸元･総合結果その２"/>
      <sheetName val="5.床版sh"/>
      <sheetName val="6a.鋼主桁sh"/>
      <sheetName val="6b.Co主桁sh"/>
      <sheetName val="8a.Co橋脚sh"/>
      <sheetName val="8b.鋼橋脚sh"/>
      <sheetName val="work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L2" t="str">
            <v>Ⅰ</v>
          </cell>
          <cell r="N2" t="str">
            <v>無し</v>
          </cell>
          <cell r="O2" t="str">
            <v>有</v>
          </cell>
        </row>
        <row r="3">
          <cell r="L3" t="str">
            <v>Ⅱ</v>
          </cell>
          <cell r="N3">
            <v>1</v>
          </cell>
          <cell r="O3" t="str">
            <v>無</v>
          </cell>
        </row>
        <row r="4">
          <cell r="L4" t="str">
            <v>Ⅲ</v>
          </cell>
          <cell r="N4">
            <v>2</v>
          </cell>
        </row>
        <row r="5">
          <cell r="L5" t="str">
            <v>Ⅳ</v>
          </cell>
          <cell r="N5">
            <v>3</v>
          </cell>
        </row>
        <row r="6">
          <cell r="N6">
            <v>4</v>
          </cell>
        </row>
        <row r="7">
          <cell r="N7">
            <v>5</v>
          </cell>
        </row>
        <row r="8">
          <cell r="N8">
            <v>6</v>
          </cell>
        </row>
        <row r="9">
          <cell r="N9">
            <v>7</v>
          </cell>
        </row>
        <row r="10">
          <cell r="N10">
            <v>8</v>
          </cell>
        </row>
        <row r="11">
          <cell r="N11">
            <v>9</v>
          </cell>
        </row>
        <row r="12">
          <cell r="N12">
            <v>10</v>
          </cell>
        </row>
        <row r="13">
          <cell r="N13">
            <v>11</v>
          </cell>
        </row>
        <row r="14">
          <cell r="N14">
            <v>12</v>
          </cell>
        </row>
        <row r="15">
          <cell r="N15">
            <v>13</v>
          </cell>
        </row>
        <row r="16">
          <cell r="N16">
            <v>14</v>
          </cell>
        </row>
        <row r="17">
          <cell r="N17">
            <v>15</v>
          </cell>
        </row>
        <row r="18">
          <cell r="N18">
            <v>16</v>
          </cell>
        </row>
        <row r="19">
          <cell r="N19">
            <v>17</v>
          </cell>
        </row>
        <row r="20">
          <cell r="N20">
            <v>18</v>
          </cell>
        </row>
        <row r="21">
          <cell r="N21">
            <v>19</v>
          </cell>
        </row>
        <row r="22">
          <cell r="N22">
            <v>20</v>
          </cell>
        </row>
        <row r="23">
          <cell r="N23">
            <v>21</v>
          </cell>
        </row>
        <row r="24">
          <cell r="N24">
            <v>22</v>
          </cell>
        </row>
        <row r="25">
          <cell r="N25">
            <v>23</v>
          </cell>
        </row>
        <row r="26">
          <cell r="N26">
            <v>24</v>
          </cell>
        </row>
        <row r="27">
          <cell r="N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000" tIns="18000" rIns="18000" bIns="1800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000" tIns="18000" rIns="18000" bIns="180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7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9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6" Type="http://schemas.openxmlformats.org/officeDocument/2006/relationships/comments" Target="../comments11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Relationship Id="rId6" Type="http://schemas.openxmlformats.org/officeDocument/2006/relationships/comments" Target="../comments14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6" Type="http://schemas.openxmlformats.org/officeDocument/2006/relationships/comments" Target="../comments16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7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8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omments" Target="../comments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2:M76"/>
  <sheetViews>
    <sheetView showGridLines="0" zoomScaleNormal="100" zoomScaleSheetLayoutView="100" workbookViewId="0">
      <selection sqref="A1:N29"/>
    </sheetView>
  </sheetViews>
  <sheetFormatPr defaultRowHeight="13.2"/>
  <cols>
    <col min="1" max="1" width="12.6640625" customWidth="1"/>
    <col min="2" max="6" width="10.6640625" customWidth="1"/>
    <col min="7" max="7" width="4.6640625" customWidth="1"/>
    <col min="8" max="8" width="16.6640625" customWidth="1"/>
    <col min="9" max="12" width="10.6640625" customWidth="1"/>
    <col min="13" max="13" width="8.6640625" customWidth="1"/>
    <col min="14" max="14" width="1.6640625" customWidth="1"/>
    <col min="15" max="27" width="10.6640625" customWidth="1"/>
  </cols>
  <sheetData>
    <row r="2" spans="3:13" ht="14.4">
      <c r="L2" s="8" t="s">
        <v>83</v>
      </c>
      <c r="M2" s="723" t="s">
        <v>733</v>
      </c>
    </row>
    <row r="3" spans="3:13" ht="13.8">
      <c r="M3" s="30"/>
    </row>
    <row r="13" spans="3:13" ht="28.2">
      <c r="C13" s="813" t="s">
        <v>732</v>
      </c>
      <c r="D13" s="813"/>
      <c r="E13" s="813"/>
      <c r="F13" s="813"/>
      <c r="G13" s="813"/>
      <c r="H13" s="813"/>
      <c r="I13" s="813"/>
      <c r="J13" s="31"/>
    </row>
    <row r="21" spans="8:12" ht="19.5" customHeight="1">
      <c r="H21" s="35" t="s">
        <v>26</v>
      </c>
      <c r="I21" s="812">
        <f>'1.諸元･総合結果その1-1'!F5</f>
        <v>0</v>
      </c>
      <c r="J21" s="812"/>
    </row>
    <row r="22" spans="8:12" ht="14.4">
      <c r="H22" s="36"/>
    </row>
    <row r="23" spans="8:12" ht="14.4">
      <c r="H23" s="36"/>
      <c r="I23" s="814">
        <f>'1.諸元･総合結果その1-1'!I4</f>
        <v>0</v>
      </c>
      <c r="J23" s="814"/>
      <c r="K23" s="814"/>
      <c r="L23" s="814"/>
    </row>
    <row r="24" spans="8:12" ht="19.5" customHeight="1">
      <c r="H24" s="37" t="s">
        <v>84</v>
      </c>
      <c r="I24" s="811">
        <f>'1.諸元･総合結果その1-1'!I5</f>
        <v>0</v>
      </c>
      <c r="J24" s="811"/>
      <c r="K24" s="811"/>
      <c r="L24" s="811"/>
    </row>
    <row r="25" spans="8:12" ht="14.4">
      <c r="H25" s="36"/>
    </row>
    <row r="26" spans="8:12" ht="19.5" customHeight="1">
      <c r="H26" s="37" t="s">
        <v>85</v>
      </c>
      <c r="I26" s="811">
        <f>'1.諸元･総合結果その1-1'!Z5</f>
        <v>0</v>
      </c>
      <c r="J26" s="811"/>
      <c r="K26" s="811"/>
      <c r="L26" s="811"/>
    </row>
    <row r="27" spans="8:12" ht="14.4">
      <c r="H27" s="36"/>
    </row>
    <row r="28" spans="8:12" ht="19.5" customHeight="1">
      <c r="H28" s="37" t="s">
        <v>86</v>
      </c>
      <c r="I28" s="811">
        <f>'1.諸元･総合結果その1-1'!T5</f>
        <v>0</v>
      </c>
      <c r="J28" s="811"/>
      <c r="K28" s="811"/>
      <c r="L28" s="811"/>
    </row>
    <row r="51" spans="1:4">
      <c r="A51" s="56" t="s">
        <v>413</v>
      </c>
    </row>
    <row r="52" spans="1:4">
      <c r="A52" s="611" t="s">
        <v>787</v>
      </c>
      <c r="B52" s="612">
        <v>45698</v>
      </c>
      <c r="C52" s="613"/>
      <c r="D52" s="613"/>
    </row>
    <row r="53" spans="1:4">
      <c r="A53" s="611" t="s">
        <v>415</v>
      </c>
      <c r="B53" s="613" t="s">
        <v>788</v>
      </c>
      <c r="C53" s="613"/>
      <c r="D53" s="613"/>
    </row>
    <row r="54" spans="1:4">
      <c r="A54" s="55" t="s">
        <v>676</v>
      </c>
      <c r="B54" s="57">
        <v>45439</v>
      </c>
    </row>
    <row r="55" spans="1:4">
      <c r="A55" s="55" t="s">
        <v>415</v>
      </c>
      <c r="B55" t="s">
        <v>677</v>
      </c>
    </row>
    <row r="56" spans="1:4">
      <c r="A56" s="55" t="s">
        <v>591</v>
      </c>
      <c r="B56" s="57">
        <v>42307</v>
      </c>
    </row>
    <row r="57" spans="1:4">
      <c r="A57" s="55" t="s">
        <v>415</v>
      </c>
      <c r="B57" t="s">
        <v>592</v>
      </c>
    </row>
    <row r="58" spans="1:4">
      <c r="A58" s="55" t="s">
        <v>445</v>
      </c>
      <c r="B58" s="57">
        <v>39741</v>
      </c>
    </row>
    <row r="59" spans="1:4">
      <c r="A59" s="55" t="s">
        <v>441</v>
      </c>
      <c r="B59" t="s">
        <v>446</v>
      </c>
    </row>
    <row r="60" spans="1:4">
      <c r="A60" s="55" t="s">
        <v>494</v>
      </c>
      <c r="B60" t="s">
        <v>495</v>
      </c>
    </row>
    <row r="61" spans="1:4">
      <c r="A61" s="55" t="s">
        <v>496</v>
      </c>
      <c r="B61" t="s">
        <v>497</v>
      </c>
    </row>
    <row r="62" spans="1:4">
      <c r="A62" s="55" t="s">
        <v>442</v>
      </c>
      <c r="B62" s="57">
        <v>39720</v>
      </c>
    </row>
    <row r="63" spans="1:4">
      <c r="A63" s="55" t="s">
        <v>441</v>
      </c>
      <c r="B63" t="s">
        <v>443</v>
      </c>
    </row>
    <row r="64" spans="1:4">
      <c r="A64" s="55" t="s">
        <v>440</v>
      </c>
      <c r="B64" s="57">
        <v>39646</v>
      </c>
    </row>
    <row r="65" spans="1:2">
      <c r="A65" s="55" t="s">
        <v>441</v>
      </c>
      <c r="B65" t="s">
        <v>444</v>
      </c>
    </row>
    <row r="66" spans="1:2">
      <c r="A66" s="55" t="s">
        <v>417</v>
      </c>
      <c r="B66" s="57">
        <v>39644</v>
      </c>
    </row>
    <row r="67" spans="1:2">
      <c r="A67" s="55" t="s">
        <v>415</v>
      </c>
      <c r="B67" t="s">
        <v>420</v>
      </c>
    </row>
    <row r="68" spans="1:2">
      <c r="A68" s="55" t="s">
        <v>415</v>
      </c>
      <c r="B68" t="s">
        <v>430</v>
      </c>
    </row>
    <row r="69" spans="1:2">
      <c r="A69" s="55" t="s">
        <v>415</v>
      </c>
      <c r="B69" t="s">
        <v>419</v>
      </c>
    </row>
    <row r="70" spans="1:2">
      <c r="A70" s="55" t="s">
        <v>415</v>
      </c>
      <c r="B70" t="s">
        <v>431</v>
      </c>
    </row>
    <row r="71" spans="1:2">
      <c r="A71" s="55" t="s">
        <v>415</v>
      </c>
      <c r="B71" t="s">
        <v>418</v>
      </c>
    </row>
    <row r="72" spans="1:2">
      <c r="B72" t="s">
        <v>421</v>
      </c>
    </row>
    <row r="73" spans="1:2">
      <c r="A73" s="55" t="s">
        <v>432</v>
      </c>
      <c r="B73" t="s">
        <v>433</v>
      </c>
    </row>
    <row r="74" spans="1:2">
      <c r="A74" s="55"/>
      <c r="B74" t="s">
        <v>434</v>
      </c>
    </row>
    <row r="75" spans="1:2">
      <c r="A75" s="55" t="s">
        <v>414</v>
      </c>
      <c r="B75" s="57">
        <v>39631</v>
      </c>
    </row>
    <row r="76" spans="1:2">
      <c r="A76" s="55" t="s">
        <v>415</v>
      </c>
      <c r="B76" t="s">
        <v>416</v>
      </c>
    </row>
  </sheetData>
  <sheetProtection sheet="1" objects="1" scenarios="1"/>
  <mergeCells count="6">
    <mergeCell ref="I28:L28"/>
    <mergeCell ref="I21:J21"/>
    <mergeCell ref="C13:I13"/>
    <mergeCell ref="I24:L24"/>
    <mergeCell ref="I23:L23"/>
    <mergeCell ref="I26:L26"/>
  </mergeCells>
  <phoneticPr fontId="4"/>
  <pageMargins left="0.4" right="0.4" top="0.94" bottom="0.39" header="0.51200000000000001" footer="0.51200000000000001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7">
    <tabColor rgb="FFFF0000"/>
  </sheetPr>
  <dimension ref="A1:Q36"/>
  <sheetViews>
    <sheetView showGridLines="0" zoomScaleNormal="100" zoomScaleSheetLayoutView="100" workbookViewId="0">
      <pane ySplit="5" topLeftCell="A6" activePane="bottomLeft" state="frozen"/>
      <selection activeCell="AI60" sqref="AI60"/>
      <selection pane="bottomLeft" activeCell="R40" sqref="R40"/>
    </sheetView>
  </sheetViews>
  <sheetFormatPr defaultRowHeight="13.2"/>
  <cols>
    <col min="1" max="1" width="6.77734375" hidden="1" customWidth="1"/>
    <col min="2" max="4" width="2.6640625" hidden="1" customWidth="1"/>
    <col min="5" max="5" width="1.6640625" hidden="1" customWidth="1"/>
    <col min="6" max="6" width="3.88671875" customWidth="1"/>
    <col min="7" max="7" width="6" bestFit="1" customWidth="1"/>
    <col min="8" max="8" width="7.6640625" customWidth="1"/>
    <col min="9" max="9" width="6.6640625" customWidth="1"/>
    <col min="10" max="10" width="14.6640625" customWidth="1"/>
    <col min="11" max="11" width="12.6640625" customWidth="1"/>
    <col min="12" max="12" width="25.109375" customWidth="1"/>
    <col min="13" max="13" width="17.109375" customWidth="1"/>
    <col min="14" max="17" width="12.6640625" customWidth="1"/>
    <col min="18" max="31" width="10.6640625" customWidth="1"/>
  </cols>
  <sheetData>
    <row r="1" spans="1:17" ht="12" hidden="1" customHeight="1"/>
    <row r="2" spans="1:17" ht="15" customHeight="1">
      <c r="F2" s="159" t="s">
        <v>746</v>
      </c>
      <c r="G2" s="441"/>
      <c r="H2" s="442"/>
      <c r="I2" s="244">
        <f>'1.諸元･総合結果その1-1'!I4</f>
        <v>0</v>
      </c>
      <c r="J2" s="443"/>
      <c r="K2" s="472"/>
      <c r="L2" s="168" t="s">
        <v>429</v>
      </c>
      <c r="M2" s="169" t="str">
        <f>'1.諸元･総合結果その1-1'!T4&amp;" :"&amp;'1.諸元･総合結果その1-1'!Z4</f>
        <v xml:space="preserve"> :</v>
      </c>
      <c r="N2" s="443"/>
      <c r="O2" s="443"/>
      <c r="P2" s="443"/>
      <c r="Q2" s="128" t="str">
        <f>IF('1.諸元･総合結果その1-1'!AE4="","■点検日          ","■点検日 "&amp;TEXT('1.諸元･総合結果その1-1'!AE4,"yyyy/m/d"))</f>
        <v xml:space="preserve">■点検日          </v>
      </c>
    </row>
    <row r="3" spans="1:17" ht="21" customHeight="1">
      <c r="F3" s="129">
        <f>'1.諸元･総合結果その1-1'!F5</f>
        <v>0</v>
      </c>
      <c r="G3" s="444"/>
      <c r="H3" s="445"/>
      <c r="I3" s="172">
        <f>'1.諸元･総合結果その1-1'!I5</f>
        <v>0</v>
      </c>
      <c r="J3" s="444"/>
      <c r="K3" s="446"/>
      <c r="L3" s="447" t="str">
        <f>IF('1.諸元･総合結果その1-1'!M5="","■                              ","■ "&amp;TEXT('1.諸元･総合結果その1-1'!M5,"ge")&amp;"("&amp;TEXT('1.諸元･総合結果その1-1'!M5,"yyyy")&amp;") "&amp;TEXT('1.諸元･総合結果その1-1'!O5,"0.0")&amp;"m|"&amp;TEXT('1.諸元･総合結果その1-1'!P5,"0")&amp;"| "&amp;'1.諸元･総合結果その1-1'!R5)</f>
        <v xml:space="preserve">■                              </v>
      </c>
      <c r="M3" s="254">
        <f>'1.諸元･総合結果その1-1'!T5</f>
        <v>0</v>
      </c>
      <c r="N3" s="448"/>
      <c r="O3" s="449"/>
      <c r="P3" s="254">
        <f>'1.諸元･総合結果その1-1'!Z5</f>
        <v>0</v>
      </c>
      <c r="Q3" s="450"/>
    </row>
    <row r="4" spans="1:17" ht="15" customHeight="1">
      <c r="A4" s="1240" t="s">
        <v>94</v>
      </c>
      <c r="B4" s="456"/>
      <c r="C4" s="456"/>
      <c r="D4" s="456"/>
      <c r="F4" s="452"/>
      <c r="G4" s="453" t="s">
        <v>94</v>
      </c>
      <c r="H4" s="1249" t="s">
        <v>95</v>
      </c>
      <c r="I4" s="1250"/>
      <c r="J4" s="454" t="s">
        <v>90</v>
      </c>
      <c r="K4" s="454" t="s">
        <v>91</v>
      </c>
      <c r="L4" s="454" t="s">
        <v>92</v>
      </c>
      <c r="M4" s="473" t="s">
        <v>93</v>
      </c>
      <c r="N4" s="1242" t="s">
        <v>100</v>
      </c>
      <c r="O4" s="1243"/>
      <c r="P4" s="1244" t="s">
        <v>101</v>
      </c>
      <c r="Q4" s="1245"/>
    </row>
    <row r="5" spans="1:17" ht="15" customHeight="1">
      <c r="A5" s="1241"/>
      <c r="B5" s="456" t="s">
        <v>89</v>
      </c>
      <c r="C5" s="456"/>
      <c r="D5" s="456"/>
      <c r="F5" s="457"/>
      <c r="G5" s="458"/>
      <c r="H5" s="474"/>
      <c r="I5" s="458"/>
      <c r="J5" s="460"/>
      <c r="K5" s="460"/>
      <c r="L5" s="460"/>
      <c r="M5" s="459"/>
      <c r="N5" s="475" t="s">
        <v>96</v>
      </c>
      <c r="O5" s="461" t="s">
        <v>97</v>
      </c>
      <c r="P5" s="88" t="s">
        <v>99</v>
      </c>
      <c r="Q5" s="476" t="s">
        <v>98</v>
      </c>
    </row>
    <row r="6" spans="1:17" ht="15" customHeight="1">
      <c r="A6" s="9" t="s">
        <v>403</v>
      </c>
      <c r="B6" s="1251"/>
      <c r="C6" s="1252"/>
      <c r="D6" s="1253"/>
      <c r="F6" s="1123" t="s">
        <v>18</v>
      </c>
      <c r="G6" s="477" t="str">
        <f t="shared" ref="G6:G15" si="0">IF(A6=0,"",A6)</f>
        <v>最新1</v>
      </c>
      <c r="H6" s="76"/>
      <c r="I6" s="465" t="str">
        <f>IF(H6=0,"","("&amp;YEAR(H6)&amp;")")</f>
        <v/>
      </c>
      <c r="J6" s="84" t="s">
        <v>388</v>
      </c>
      <c r="K6" s="85" t="s">
        <v>389</v>
      </c>
      <c r="L6" s="79"/>
      <c r="M6" s="13"/>
      <c r="N6" s="15"/>
      <c r="O6" s="7"/>
      <c r="P6" s="16"/>
      <c r="Q6" s="17"/>
    </row>
    <row r="7" spans="1:17" ht="15" customHeight="1">
      <c r="A7" s="9" t="s">
        <v>404</v>
      </c>
      <c r="B7" s="1246"/>
      <c r="C7" s="1247"/>
      <c r="D7" s="1248"/>
      <c r="F7" s="1123"/>
      <c r="G7" s="477" t="str">
        <f t="shared" si="0"/>
        <v>最新2</v>
      </c>
      <c r="H7" s="76"/>
      <c r="I7" s="465" t="str">
        <f t="shared" ref="I7:I35" si="1">IF(H7=0,"","("&amp;YEAR(H7)&amp;")")</f>
        <v/>
      </c>
      <c r="J7" s="84" t="s">
        <v>390</v>
      </c>
      <c r="K7" s="84" t="s">
        <v>391</v>
      </c>
      <c r="L7" s="10"/>
      <c r="M7" s="13"/>
      <c r="N7" s="18"/>
      <c r="O7" s="7"/>
      <c r="P7" s="16"/>
      <c r="Q7" s="17"/>
    </row>
    <row r="8" spans="1:17" ht="15" customHeight="1">
      <c r="A8" s="9" t="s">
        <v>405</v>
      </c>
      <c r="B8" s="1246"/>
      <c r="C8" s="1247"/>
      <c r="D8" s="1248"/>
      <c r="F8" s="1123"/>
      <c r="G8" s="477" t="str">
        <f t="shared" si="0"/>
        <v>最新3</v>
      </c>
      <c r="H8" s="76"/>
      <c r="I8" s="465" t="str">
        <f t="shared" si="1"/>
        <v/>
      </c>
      <c r="J8" s="84" t="s">
        <v>392</v>
      </c>
      <c r="K8" s="84"/>
      <c r="L8" s="10"/>
      <c r="M8" s="13"/>
      <c r="N8" s="18"/>
      <c r="O8" s="7"/>
      <c r="P8" s="16"/>
      <c r="Q8" s="17"/>
    </row>
    <row r="9" spans="1:17" ht="15" customHeight="1">
      <c r="A9" s="9" t="s">
        <v>406</v>
      </c>
      <c r="B9" s="1246"/>
      <c r="C9" s="1247"/>
      <c r="D9" s="1248"/>
      <c r="F9" s="1123"/>
      <c r="G9" s="477" t="str">
        <f t="shared" si="0"/>
        <v>最新4</v>
      </c>
      <c r="H9" s="76"/>
      <c r="I9" s="465" t="str">
        <f t="shared" si="1"/>
        <v/>
      </c>
      <c r="J9" s="84" t="s">
        <v>393</v>
      </c>
      <c r="K9" s="84"/>
      <c r="L9" s="10"/>
      <c r="M9" s="13"/>
      <c r="N9" s="18"/>
      <c r="O9" s="7"/>
      <c r="P9" s="16"/>
      <c r="Q9" s="17"/>
    </row>
    <row r="10" spans="1:17" ht="15" customHeight="1">
      <c r="A10" s="9" t="s">
        <v>407</v>
      </c>
      <c r="B10" s="1246"/>
      <c r="C10" s="1247"/>
      <c r="D10" s="1248"/>
      <c r="F10" s="1123"/>
      <c r="G10" s="477" t="str">
        <f t="shared" si="0"/>
        <v>最新5</v>
      </c>
      <c r="H10" s="76"/>
      <c r="I10" s="465" t="str">
        <f t="shared" si="1"/>
        <v/>
      </c>
      <c r="J10" s="84" t="s">
        <v>394</v>
      </c>
      <c r="K10" s="84"/>
      <c r="L10" s="10"/>
      <c r="M10" s="13"/>
      <c r="N10" s="18"/>
      <c r="O10" s="7"/>
      <c r="P10" s="16"/>
      <c r="Q10" s="17"/>
    </row>
    <row r="11" spans="1:17" ht="15" customHeight="1">
      <c r="A11" s="9" t="s">
        <v>408</v>
      </c>
      <c r="B11" s="1246"/>
      <c r="C11" s="1247"/>
      <c r="D11" s="1248"/>
      <c r="F11" s="1123"/>
      <c r="G11" s="477" t="str">
        <f t="shared" si="0"/>
        <v>最新6</v>
      </c>
      <c r="H11" s="76"/>
      <c r="I11" s="465" t="str">
        <f t="shared" si="1"/>
        <v/>
      </c>
      <c r="J11" s="84"/>
      <c r="K11" s="84"/>
      <c r="L11" s="10"/>
      <c r="M11" s="13"/>
      <c r="N11" s="18"/>
      <c r="O11" s="7"/>
      <c r="P11" s="16"/>
      <c r="Q11" s="17"/>
    </row>
    <row r="12" spans="1:17" ht="15" customHeight="1">
      <c r="A12" s="9" t="s">
        <v>409</v>
      </c>
      <c r="B12" s="1246"/>
      <c r="C12" s="1247"/>
      <c r="D12" s="1248"/>
      <c r="F12" s="1237" t="s">
        <v>711</v>
      </c>
      <c r="G12" s="477" t="str">
        <f t="shared" si="0"/>
        <v>最新7</v>
      </c>
      <c r="H12" s="76"/>
      <c r="I12" s="465" t="str">
        <f t="shared" si="1"/>
        <v/>
      </c>
      <c r="J12" s="84"/>
      <c r="K12" s="84"/>
      <c r="L12" s="10"/>
      <c r="M12" s="13"/>
      <c r="N12" s="18"/>
      <c r="O12" s="7"/>
      <c r="P12" s="16"/>
      <c r="Q12" s="17"/>
    </row>
    <row r="13" spans="1:17" ht="15" customHeight="1">
      <c r="A13" s="9" t="s">
        <v>410</v>
      </c>
      <c r="B13" s="1246"/>
      <c r="C13" s="1247"/>
      <c r="D13" s="1248"/>
      <c r="F13" s="1237"/>
      <c r="G13" s="477" t="str">
        <f t="shared" si="0"/>
        <v>最新8</v>
      </c>
      <c r="H13" s="76"/>
      <c r="I13" s="465" t="str">
        <f t="shared" si="1"/>
        <v/>
      </c>
      <c r="J13" s="84"/>
      <c r="K13" s="84"/>
      <c r="L13" s="10"/>
      <c r="M13" s="13"/>
      <c r="N13" s="18"/>
      <c r="O13" s="7"/>
      <c r="P13" s="16"/>
      <c r="Q13" s="17"/>
    </row>
    <row r="14" spans="1:17" ht="15" customHeight="1">
      <c r="A14" s="9" t="s">
        <v>411</v>
      </c>
      <c r="B14" s="1246"/>
      <c r="C14" s="1247"/>
      <c r="D14" s="1248"/>
      <c r="F14" s="1237"/>
      <c r="G14" s="477" t="str">
        <f t="shared" si="0"/>
        <v>最新9</v>
      </c>
      <c r="H14" s="76"/>
      <c r="I14" s="465" t="str">
        <f t="shared" si="1"/>
        <v/>
      </c>
      <c r="J14" s="84"/>
      <c r="K14" s="84"/>
      <c r="L14" s="10"/>
      <c r="M14" s="13"/>
      <c r="N14" s="18"/>
      <c r="O14" s="7"/>
      <c r="P14" s="16"/>
      <c r="Q14" s="17"/>
    </row>
    <row r="15" spans="1:17" ht="15" customHeight="1">
      <c r="A15" s="9" t="s">
        <v>412</v>
      </c>
      <c r="B15" s="1246"/>
      <c r="C15" s="1247"/>
      <c r="D15" s="1248"/>
      <c r="F15" s="1237"/>
      <c r="G15" s="478" t="str">
        <f t="shared" si="0"/>
        <v>最新10</v>
      </c>
      <c r="H15" s="77"/>
      <c r="I15" s="466" t="str">
        <f t="shared" si="1"/>
        <v/>
      </c>
      <c r="J15" s="86"/>
      <c r="K15" s="86"/>
      <c r="L15" s="12"/>
      <c r="M15" s="14"/>
      <c r="N15" s="19"/>
      <c r="O15" s="20"/>
      <c r="P15" s="21"/>
      <c r="Q15" s="22"/>
    </row>
    <row r="16" spans="1:17" ht="15" customHeight="1">
      <c r="A16" s="49"/>
      <c r="B16" s="1246"/>
      <c r="C16" s="1247"/>
      <c r="D16" s="1248"/>
      <c r="F16" s="1237"/>
      <c r="G16" s="73"/>
      <c r="H16" s="78"/>
      <c r="I16" s="722" t="str">
        <f t="shared" si="1"/>
        <v/>
      </c>
      <c r="J16" s="41"/>
      <c r="K16" s="41"/>
      <c r="L16" s="41"/>
      <c r="M16" s="42"/>
      <c r="N16" s="43"/>
      <c r="O16" s="44"/>
      <c r="P16" s="45"/>
      <c r="Q16" s="46"/>
    </row>
    <row r="17" spans="1:17" ht="15" customHeight="1">
      <c r="A17" s="49"/>
      <c r="B17" s="1246"/>
      <c r="C17" s="1247"/>
      <c r="D17" s="1248"/>
      <c r="F17" s="1237"/>
      <c r="G17" s="74"/>
      <c r="H17" s="76"/>
      <c r="I17" s="465" t="str">
        <f t="shared" si="1"/>
        <v/>
      </c>
      <c r="J17" s="10"/>
      <c r="K17" s="10"/>
      <c r="L17" s="10"/>
      <c r="M17" s="13"/>
      <c r="N17" s="18"/>
      <c r="O17" s="7"/>
      <c r="P17" s="16"/>
      <c r="Q17" s="17"/>
    </row>
    <row r="18" spans="1:17" ht="15" customHeight="1">
      <c r="A18" s="49"/>
      <c r="B18" s="1246"/>
      <c r="C18" s="1247"/>
      <c r="D18" s="1248"/>
      <c r="F18" s="1237"/>
      <c r="G18" s="74"/>
      <c r="H18" s="76"/>
      <c r="I18" s="465" t="str">
        <f t="shared" si="1"/>
        <v/>
      </c>
      <c r="J18" s="10"/>
      <c r="K18" s="10"/>
      <c r="L18" s="10"/>
      <c r="M18" s="13"/>
      <c r="N18" s="18"/>
      <c r="O18" s="7"/>
      <c r="P18" s="16"/>
      <c r="Q18" s="17"/>
    </row>
    <row r="19" spans="1:17" ht="15" customHeight="1">
      <c r="A19" s="49"/>
      <c r="B19" s="1246"/>
      <c r="C19" s="1247"/>
      <c r="D19" s="1248"/>
      <c r="F19" s="1237"/>
      <c r="G19" s="74"/>
      <c r="H19" s="76"/>
      <c r="I19" s="465" t="str">
        <f t="shared" si="1"/>
        <v/>
      </c>
      <c r="J19" s="10"/>
      <c r="K19" s="10"/>
      <c r="L19" s="10"/>
      <c r="M19" s="13"/>
      <c r="N19" s="18"/>
      <c r="O19" s="7"/>
      <c r="P19" s="16"/>
      <c r="Q19" s="17"/>
    </row>
    <row r="20" spans="1:17" ht="15" customHeight="1">
      <c r="A20" s="49"/>
      <c r="B20" s="1246"/>
      <c r="C20" s="1247"/>
      <c r="D20" s="1248"/>
      <c r="F20" s="1237"/>
      <c r="G20" s="74"/>
      <c r="H20" s="76"/>
      <c r="I20" s="465" t="str">
        <f t="shared" si="1"/>
        <v/>
      </c>
      <c r="J20" s="10"/>
      <c r="K20" s="10"/>
      <c r="L20" s="10"/>
      <c r="M20" s="13"/>
      <c r="N20" s="18"/>
      <c r="O20" s="7"/>
      <c r="P20" s="16"/>
      <c r="Q20" s="17"/>
    </row>
    <row r="21" spans="1:17" ht="15" customHeight="1">
      <c r="A21" s="49"/>
      <c r="B21" s="1246"/>
      <c r="C21" s="1247"/>
      <c r="D21" s="1248"/>
      <c r="F21" s="1237"/>
      <c r="G21" s="74"/>
      <c r="H21" s="76"/>
      <c r="I21" s="465" t="str">
        <f t="shared" si="1"/>
        <v/>
      </c>
      <c r="J21" s="10"/>
      <c r="K21" s="10"/>
      <c r="L21" s="10"/>
      <c r="M21" s="13"/>
      <c r="N21" s="18"/>
      <c r="O21" s="7"/>
      <c r="P21" s="16"/>
      <c r="Q21" s="17"/>
    </row>
    <row r="22" spans="1:17" ht="15" customHeight="1">
      <c r="A22" s="49"/>
      <c r="B22" s="1246"/>
      <c r="C22" s="1247"/>
      <c r="D22" s="1248"/>
      <c r="F22" s="1237"/>
      <c r="G22" s="74"/>
      <c r="H22" s="76"/>
      <c r="I22" s="465" t="str">
        <f t="shared" si="1"/>
        <v/>
      </c>
      <c r="J22" s="10"/>
      <c r="K22" s="10"/>
      <c r="L22" s="10"/>
      <c r="M22" s="13"/>
      <c r="N22" s="18"/>
      <c r="O22" s="7"/>
      <c r="P22" s="16"/>
      <c r="Q22" s="17"/>
    </row>
    <row r="23" spans="1:17" ht="15" customHeight="1">
      <c r="A23" s="49"/>
      <c r="B23" s="1246"/>
      <c r="C23" s="1247"/>
      <c r="D23" s="1248"/>
      <c r="F23" s="1237"/>
      <c r="G23" s="74"/>
      <c r="H23" s="76"/>
      <c r="I23" s="465" t="str">
        <f t="shared" si="1"/>
        <v/>
      </c>
      <c r="J23" s="10"/>
      <c r="K23" s="10"/>
      <c r="L23" s="10"/>
      <c r="M23" s="13"/>
      <c r="N23" s="18"/>
      <c r="O23" s="7"/>
      <c r="P23" s="16"/>
      <c r="Q23" s="17"/>
    </row>
    <row r="24" spans="1:17" ht="15" customHeight="1">
      <c r="A24" s="49"/>
      <c r="B24" s="1246"/>
      <c r="C24" s="1247"/>
      <c r="D24" s="1248"/>
      <c r="F24" s="1237"/>
      <c r="G24" s="74"/>
      <c r="H24" s="76"/>
      <c r="I24" s="465" t="str">
        <f t="shared" si="1"/>
        <v/>
      </c>
      <c r="J24" s="10"/>
      <c r="K24" s="10"/>
      <c r="L24" s="10"/>
      <c r="M24" s="13"/>
      <c r="N24" s="18"/>
      <c r="O24" s="7"/>
      <c r="P24" s="16"/>
      <c r="Q24" s="17"/>
    </row>
    <row r="25" spans="1:17" ht="15" customHeight="1">
      <c r="A25" s="49"/>
      <c r="B25" s="1246"/>
      <c r="C25" s="1247"/>
      <c r="D25" s="1248"/>
      <c r="F25" s="1237"/>
      <c r="G25" s="74"/>
      <c r="H25" s="76"/>
      <c r="I25" s="465" t="str">
        <f t="shared" si="1"/>
        <v/>
      </c>
      <c r="J25" s="10"/>
      <c r="K25" s="10"/>
      <c r="L25" s="10"/>
      <c r="M25" s="13"/>
      <c r="N25" s="18"/>
      <c r="O25" s="7"/>
      <c r="P25" s="16"/>
      <c r="Q25" s="17"/>
    </row>
    <row r="26" spans="1:17" ht="15" customHeight="1">
      <c r="A26" s="49"/>
      <c r="B26" s="1246"/>
      <c r="C26" s="1247"/>
      <c r="D26" s="1248"/>
      <c r="F26" s="1237"/>
      <c r="G26" s="74"/>
      <c r="H26" s="76"/>
      <c r="I26" s="465" t="str">
        <f t="shared" si="1"/>
        <v/>
      </c>
      <c r="J26" s="10"/>
      <c r="K26" s="10"/>
      <c r="L26" s="10"/>
      <c r="M26" s="13"/>
      <c r="N26" s="18"/>
      <c r="O26" s="7"/>
      <c r="P26" s="16"/>
      <c r="Q26" s="17"/>
    </row>
    <row r="27" spans="1:17" ht="15" customHeight="1">
      <c r="A27" s="49"/>
      <c r="B27" s="1246"/>
      <c r="C27" s="1247"/>
      <c r="D27" s="1248"/>
      <c r="F27" s="1237"/>
      <c r="G27" s="74"/>
      <c r="H27" s="76"/>
      <c r="I27" s="465" t="str">
        <f t="shared" si="1"/>
        <v/>
      </c>
      <c r="J27" s="10"/>
      <c r="K27" s="10"/>
      <c r="L27" s="10"/>
      <c r="M27" s="13"/>
      <c r="N27" s="18"/>
      <c r="O27" s="7"/>
      <c r="P27" s="16"/>
      <c r="Q27" s="17"/>
    </row>
    <row r="28" spans="1:17" ht="15" customHeight="1">
      <c r="A28" s="49"/>
      <c r="B28" s="1246"/>
      <c r="C28" s="1247"/>
      <c r="D28" s="1248"/>
      <c r="F28" s="1237"/>
      <c r="G28" s="74"/>
      <c r="H28" s="76"/>
      <c r="I28" s="465" t="str">
        <f t="shared" si="1"/>
        <v/>
      </c>
      <c r="J28" s="10"/>
      <c r="K28" s="10"/>
      <c r="L28" s="10"/>
      <c r="M28" s="13"/>
      <c r="N28" s="18"/>
      <c r="O28" s="7"/>
      <c r="P28" s="16"/>
      <c r="Q28" s="17"/>
    </row>
    <row r="29" spans="1:17" ht="15" customHeight="1">
      <c r="A29" s="49"/>
      <c r="B29" s="1246"/>
      <c r="C29" s="1247"/>
      <c r="D29" s="1248"/>
      <c r="F29" s="1237"/>
      <c r="G29" s="74"/>
      <c r="H29" s="76"/>
      <c r="I29" s="465" t="str">
        <f t="shared" si="1"/>
        <v/>
      </c>
      <c r="J29" s="10"/>
      <c r="K29" s="10"/>
      <c r="L29" s="10"/>
      <c r="M29" s="13"/>
      <c r="N29" s="18"/>
      <c r="O29" s="7"/>
      <c r="P29" s="16"/>
      <c r="Q29" s="17"/>
    </row>
    <row r="30" spans="1:17" ht="15" customHeight="1">
      <c r="A30" s="49"/>
      <c r="B30" s="1246"/>
      <c r="C30" s="1247"/>
      <c r="D30" s="1248"/>
      <c r="F30" s="1237"/>
      <c r="G30" s="74"/>
      <c r="H30" s="76"/>
      <c r="I30" s="465" t="str">
        <f t="shared" si="1"/>
        <v/>
      </c>
      <c r="J30" s="10"/>
      <c r="K30" s="10"/>
      <c r="L30" s="10"/>
      <c r="M30" s="13"/>
      <c r="N30" s="18"/>
      <c r="O30" s="7"/>
      <c r="P30" s="16"/>
      <c r="Q30" s="17"/>
    </row>
    <row r="31" spans="1:17" ht="15" customHeight="1">
      <c r="A31" s="49"/>
      <c r="B31" s="1246"/>
      <c r="C31" s="1247"/>
      <c r="D31" s="1248"/>
      <c r="F31" s="1237"/>
      <c r="G31" s="74"/>
      <c r="H31" s="76"/>
      <c r="I31" s="465" t="str">
        <f t="shared" si="1"/>
        <v/>
      </c>
      <c r="J31" s="10"/>
      <c r="K31" s="10"/>
      <c r="L31" s="10"/>
      <c r="M31" s="13"/>
      <c r="N31" s="18"/>
      <c r="O31" s="7"/>
      <c r="P31" s="16"/>
      <c r="Q31" s="17"/>
    </row>
    <row r="32" spans="1:17" ht="15" customHeight="1">
      <c r="A32" s="49"/>
      <c r="B32" s="1246"/>
      <c r="C32" s="1247"/>
      <c r="D32" s="1248"/>
      <c r="F32" s="1237"/>
      <c r="G32" s="74"/>
      <c r="H32" s="76"/>
      <c r="I32" s="465" t="str">
        <f t="shared" si="1"/>
        <v/>
      </c>
      <c r="J32" s="10"/>
      <c r="K32" s="10"/>
      <c r="L32" s="10"/>
      <c r="M32" s="13"/>
      <c r="N32" s="18"/>
      <c r="O32" s="7"/>
      <c r="P32" s="16"/>
      <c r="Q32" s="17"/>
    </row>
    <row r="33" spans="1:17" ht="15" customHeight="1">
      <c r="A33" s="49"/>
      <c r="B33" s="1246"/>
      <c r="C33" s="1247"/>
      <c r="D33" s="1248"/>
      <c r="F33" s="1237"/>
      <c r="G33" s="74"/>
      <c r="H33" s="76"/>
      <c r="I33" s="465" t="str">
        <f t="shared" si="1"/>
        <v/>
      </c>
      <c r="J33" s="10"/>
      <c r="K33" s="10"/>
      <c r="L33" s="10"/>
      <c r="M33" s="13"/>
      <c r="N33" s="18"/>
      <c r="O33" s="7"/>
      <c r="P33" s="16"/>
      <c r="Q33" s="17"/>
    </row>
    <row r="34" spans="1:17" ht="15" customHeight="1">
      <c r="A34" s="49"/>
      <c r="B34" s="1246"/>
      <c r="C34" s="1247"/>
      <c r="D34" s="1248"/>
      <c r="F34" s="1237"/>
      <c r="G34" s="74"/>
      <c r="H34" s="76"/>
      <c r="I34" s="465" t="str">
        <f t="shared" si="1"/>
        <v/>
      </c>
      <c r="J34" s="10"/>
      <c r="K34" s="10"/>
      <c r="L34" s="10"/>
      <c r="M34" s="13"/>
      <c r="N34" s="18"/>
      <c r="O34" s="7"/>
      <c r="P34" s="16"/>
      <c r="Q34" s="17"/>
    </row>
    <row r="35" spans="1:17" ht="15" customHeight="1">
      <c r="A35" s="50"/>
      <c r="B35" s="1254"/>
      <c r="C35" s="1255"/>
      <c r="D35" s="1256"/>
      <c r="F35" s="1238"/>
      <c r="G35" s="75"/>
      <c r="H35" s="77"/>
      <c r="I35" s="466" t="str">
        <f t="shared" si="1"/>
        <v/>
      </c>
      <c r="J35" s="12"/>
      <c r="K35" s="12"/>
      <c r="L35" s="12"/>
      <c r="M35" s="14"/>
      <c r="N35" s="19"/>
      <c r="O35" s="20"/>
      <c r="P35" s="21"/>
      <c r="Q35" s="22"/>
    </row>
    <row r="36" spans="1:17"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67" t="s">
        <v>102</v>
      </c>
    </row>
  </sheetData>
  <sheetProtection sheet="1" objects="1" scenarios="1"/>
  <mergeCells count="36">
    <mergeCell ref="B33:D33"/>
    <mergeCell ref="B34:D34"/>
    <mergeCell ref="B35:D35"/>
    <mergeCell ref="B31:D31"/>
    <mergeCell ref="B32:D32"/>
    <mergeCell ref="B16:D16"/>
    <mergeCell ref="B17:D17"/>
    <mergeCell ref="B29:D29"/>
    <mergeCell ref="B30:D30"/>
    <mergeCell ref="B27:D27"/>
    <mergeCell ref="B28:D28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A4:A5"/>
    <mergeCell ref="N4:O4"/>
    <mergeCell ref="P4:Q4"/>
    <mergeCell ref="B14:D14"/>
    <mergeCell ref="B10:D10"/>
    <mergeCell ref="B11:D11"/>
    <mergeCell ref="B12:D12"/>
    <mergeCell ref="B13:D13"/>
    <mergeCell ref="H4:I4"/>
    <mergeCell ref="B7:D7"/>
    <mergeCell ref="B8:D8"/>
    <mergeCell ref="B9:D9"/>
    <mergeCell ref="F6:F11"/>
    <mergeCell ref="F12:F35"/>
    <mergeCell ref="B6:D6"/>
    <mergeCell ref="B15:D15"/>
  </mergeCells>
  <phoneticPr fontId="4"/>
  <printOptions horizontalCentered="1"/>
  <pageMargins left="0.19685039370078741" right="0.19685039370078741" top="0.94488188976377963" bottom="0.3149606299212598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>
    <tabColor rgb="FFFF0000"/>
  </sheetPr>
  <dimension ref="A1:Q36"/>
  <sheetViews>
    <sheetView showGridLines="0" zoomScaleNormal="100" zoomScaleSheetLayoutView="100" workbookViewId="0">
      <pane ySplit="5" topLeftCell="A6" activePane="bottomLeft" state="frozen"/>
      <selection activeCell="AI60" sqref="AI60"/>
      <selection pane="bottomLeft" activeCell="O29" sqref="O29"/>
    </sheetView>
  </sheetViews>
  <sheetFormatPr defaultRowHeight="13.2"/>
  <cols>
    <col min="1" max="1" width="3.6640625" hidden="1" customWidth="1"/>
    <col min="2" max="4" width="2.6640625" hidden="1" customWidth="1"/>
    <col min="5" max="5" width="1.6640625" hidden="1" customWidth="1"/>
    <col min="6" max="6" width="3.88671875" customWidth="1"/>
    <col min="7" max="7" width="4.6640625" customWidth="1"/>
    <col min="8" max="8" width="7.6640625" customWidth="1"/>
    <col min="9" max="9" width="6.6640625" customWidth="1"/>
    <col min="10" max="10" width="14.6640625" customWidth="1"/>
    <col min="11" max="15" width="12.6640625" customWidth="1"/>
    <col min="16" max="16" width="15.6640625" customWidth="1"/>
    <col min="17" max="17" width="26.6640625" customWidth="1"/>
    <col min="18" max="31" width="10.6640625" customWidth="1"/>
  </cols>
  <sheetData>
    <row r="1" spans="1:17" ht="12" hidden="1" customHeight="1"/>
    <row r="2" spans="1:17" ht="15" customHeight="1">
      <c r="F2" s="159" t="s">
        <v>746</v>
      </c>
      <c r="G2" s="441"/>
      <c r="H2" s="442"/>
      <c r="I2" s="244">
        <f>'1.諸元･総合結果その1-1'!I4</f>
        <v>0</v>
      </c>
      <c r="J2" s="443"/>
      <c r="K2" s="168"/>
      <c r="L2" s="168" t="s">
        <v>429</v>
      </c>
      <c r="M2" s="169" t="str">
        <f>'1.諸元･総合結果その1-1'!T4&amp;" :"&amp;'1.諸元･総合結果その1-1'!Z4</f>
        <v xml:space="preserve"> :</v>
      </c>
      <c r="N2" s="443"/>
      <c r="O2" s="443"/>
      <c r="P2" s="443"/>
      <c r="Q2" s="128" t="str">
        <f>IF('1.諸元･総合結果その1-1'!AE4="","■点検日          ","■点検日 "&amp;TEXT('1.諸元･総合結果その1-1'!AE4,"yyyy/m/d"))</f>
        <v xml:space="preserve">■点検日          </v>
      </c>
    </row>
    <row r="3" spans="1:17" ht="21" customHeight="1">
      <c r="F3" s="129">
        <f>'1.諸元･総合結果その1-1'!F5</f>
        <v>0</v>
      </c>
      <c r="G3" s="444"/>
      <c r="H3" s="445"/>
      <c r="I3" s="172">
        <f>'1.諸元･総合結果その1-1'!I5</f>
        <v>0</v>
      </c>
      <c r="J3" s="444"/>
      <c r="K3" s="446"/>
      <c r="L3" s="447" t="str">
        <f>IF('1.諸元･総合結果その1-1'!M5="","■                              ","■ "&amp;TEXT('1.諸元･総合結果その1-1'!M5,"ge")&amp;"("&amp;TEXT('1.諸元･総合結果その1-1'!M5,"yyyy")&amp;") "&amp;TEXT('1.諸元･総合結果その1-1'!O5,"0.0")&amp;"m|"&amp;TEXT('1.諸元･総合結果その1-1'!P5,"0")&amp;"| "&amp;'1.諸元･総合結果その1-1'!R5)</f>
        <v xml:space="preserve">■                              </v>
      </c>
      <c r="M3" s="254">
        <f>'1.諸元･総合結果その1-1'!T5</f>
        <v>0</v>
      </c>
      <c r="N3" s="448"/>
      <c r="O3" s="449"/>
      <c r="P3" s="254">
        <f>'1.諸元･総合結果その1-1'!Z5</f>
        <v>0</v>
      </c>
      <c r="Q3" s="450"/>
    </row>
    <row r="4" spans="1:17" ht="15" customHeight="1">
      <c r="A4" s="1240" t="s">
        <v>94</v>
      </c>
      <c r="B4" s="451"/>
      <c r="C4" s="451"/>
      <c r="D4" s="451"/>
      <c r="F4" s="452"/>
      <c r="G4" s="453" t="s">
        <v>94</v>
      </c>
      <c r="H4" s="1249" t="s">
        <v>104</v>
      </c>
      <c r="I4" s="1250"/>
      <c r="J4" s="454" t="s">
        <v>90</v>
      </c>
      <c r="K4" s="454" t="s">
        <v>105</v>
      </c>
      <c r="L4" s="1243" t="s">
        <v>112</v>
      </c>
      <c r="M4" s="1243"/>
      <c r="N4" s="1243"/>
      <c r="O4" s="1243"/>
      <c r="P4" s="454" t="s">
        <v>92</v>
      </c>
      <c r="Q4" s="455" t="s">
        <v>113</v>
      </c>
    </row>
    <row r="5" spans="1:17" ht="15" customHeight="1">
      <c r="A5" s="1241"/>
      <c r="B5" s="456" t="s">
        <v>103</v>
      </c>
      <c r="C5" s="451"/>
      <c r="D5" s="451"/>
      <c r="F5" s="457"/>
      <c r="G5" s="458"/>
      <c r="H5" s="459"/>
      <c r="I5" s="458"/>
      <c r="J5" s="460"/>
      <c r="K5" s="460"/>
      <c r="L5" s="461" t="s">
        <v>108</v>
      </c>
      <c r="M5" s="462" t="s">
        <v>109</v>
      </c>
      <c r="N5" s="461" t="s">
        <v>110</v>
      </c>
      <c r="O5" s="463" t="s">
        <v>111</v>
      </c>
      <c r="P5" s="460"/>
      <c r="Q5" s="464"/>
    </row>
    <row r="6" spans="1:17" ht="15" customHeight="1">
      <c r="A6" s="51"/>
      <c r="B6" s="1251"/>
      <c r="C6" s="1252"/>
      <c r="D6" s="1253"/>
      <c r="F6" s="1123" t="s">
        <v>18</v>
      </c>
      <c r="G6" s="74"/>
      <c r="H6" s="468"/>
      <c r="I6" s="465" t="str">
        <f>IF(H6=0,"","("&amp;YEAR(H6)&amp;")")</f>
        <v/>
      </c>
      <c r="J6" s="10"/>
      <c r="K6" s="11"/>
      <c r="L6" s="23"/>
      <c r="M6" s="7"/>
      <c r="N6" s="7"/>
      <c r="O6" s="7"/>
      <c r="P6" s="10"/>
      <c r="Q6" s="24"/>
    </row>
    <row r="7" spans="1:17" ht="15" customHeight="1">
      <c r="A7" s="49"/>
      <c r="B7" s="1246"/>
      <c r="C7" s="1247"/>
      <c r="D7" s="1248"/>
      <c r="F7" s="1123"/>
      <c r="G7" s="74"/>
      <c r="H7" s="468"/>
      <c r="I7" s="465" t="str">
        <f t="shared" ref="I7:I35" si="0">IF(H7=0,"","("&amp;YEAR(H7)&amp;")")</f>
        <v/>
      </c>
      <c r="J7" s="10"/>
      <c r="K7" s="10"/>
      <c r="L7" s="7"/>
      <c r="M7" s="7"/>
      <c r="N7" s="7"/>
      <c r="O7" s="7"/>
      <c r="P7" s="10"/>
      <c r="Q7" s="24"/>
    </row>
    <row r="8" spans="1:17" ht="15" customHeight="1">
      <c r="A8" s="49"/>
      <c r="B8" s="1246"/>
      <c r="C8" s="1247"/>
      <c r="D8" s="1248"/>
      <c r="F8" s="1123"/>
      <c r="G8" s="74"/>
      <c r="H8" s="468"/>
      <c r="I8" s="465" t="str">
        <f t="shared" si="0"/>
        <v/>
      </c>
      <c r="J8" s="10"/>
      <c r="K8" s="10"/>
      <c r="L8" s="7"/>
      <c r="M8" s="7"/>
      <c r="N8" s="7"/>
      <c r="O8" s="7"/>
      <c r="P8" s="10"/>
      <c r="Q8" s="24"/>
    </row>
    <row r="9" spans="1:17" ht="15" customHeight="1">
      <c r="A9" s="49"/>
      <c r="B9" s="1246"/>
      <c r="C9" s="1247"/>
      <c r="D9" s="1248"/>
      <c r="F9" s="1123"/>
      <c r="G9" s="74"/>
      <c r="H9" s="468"/>
      <c r="I9" s="465" t="str">
        <f t="shared" si="0"/>
        <v/>
      </c>
      <c r="J9" s="10"/>
      <c r="K9" s="10"/>
      <c r="L9" s="7"/>
      <c r="M9" s="7"/>
      <c r="N9" s="7"/>
      <c r="O9" s="7"/>
      <c r="P9" s="10"/>
      <c r="Q9" s="24"/>
    </row>
    <row r="10" spans="1:17" ht="15" customHeight="1">
      <c r="A10" s="49"/>
      <c r="B10" s="1246"/>
      <c r="C10" s="1247"/>
      <c r="D10" s="1248"/>
      <c r="F10" s="1123"/>
      <c r="G10" s="74"/>
      <c r="H10" s="468"/>
      <c r="I10" s="465" t="str">
        <f t="shared" si="0"/>
        <v/>
      </c>
      <c r="J10" s="10"/>
      <c r="K10" s="10"/>
      <c r="L10" s="7"/>
      <c r="M10" s="7"/>
      <c r="N10" s="7"/>
      <c r="O10" s="7"/>
      <c r="P10" s="10"/>
      <c r="Q10" s="24"/>
    </row>
    <row r="11" spans="1:17" ht="15" customHeight="1">
      <c r="A11" s="49"/>
      <c r="B11" s="1246"/>
      <c r="C11" s="1247"/>
      <c r="D11" s="1248"/>
      <c r="F11" s="1123"/>
      <c r="G11" s="74"/>
      <c r="H11" s="468"/>
      <c r="I11" s="465" t="str">
        <f t="shared" si="0"/>
        <v/>
      </c>
      <c r="J11" s="10"/>
      <c r="K11" s="10"/>
      <c r="L11" s="7"/>
      <c r="M11" s="7"/>
      <c r="N11" s="7"/>
      <c r="O11" s="7"/>
      <c r="P11" s="10"/>
      <c r="Q11" s="24"/>
    </row>
    <row r="12" spans="1:17" ht="15" customHeight="1">
      <c r="A12" s="49"/>
      <c r="B12" s="1246"/>
      <c r="C12" s="1247"/>
      <c r="D12" s="1248"/>
      <c r="F12" s="1237" t="s">
        <v>712</v>
      </c>
      <c r="G12" s="74"/>
      <c r="H12" s="468"/>
      <c r="I12" s="465" t="str">
        <f t="shared" si="0"/>
        <v/>
      </c>
      <c r="J12" s="10"/>
      <c r="K12" s="10"/>
      <c r="L12" s="7"/>
      <c r="M12" s="7"/>
      <c r="N12" s="7"/>
      <c r="O12" s="7"/>
      <c r="P12" s="10"/>
      <c r="Q12" s="24"/>
    </row>
    <row r="13" spans="1:17" ht="15" customHeight="1">
      <c r="A13" s="49"/>
      <c r="B13" s="1246"/>
      <c r="C13" s="1247"/>
      <c r="D13" s="1248"/>
      <c r="F13" s="1237"/>
      <c r="G13" s="74"/>
      <c r="H13" s="468"/>
      <c r="I13" s="465" t="str">
        <f t="shared" si="0"/>
        <v/>
      </c>
      <c r="J13" s="10"/>
      <c r="K13" s="10"/>
      <c r="L13" s="7"/>
      <c r="M13" s="7"/>
      <c r="N13" s="7"/>
      <c r="O13" s="7"/>
      <c r="P13" s="10"/>
      <c r="Q13" s="24"/>
    </row>
    <row r="14" spans="1:17" ht="15" customHeight="1">
      <c r="A14" s="49"/>
      <c r="B14" s="1246"/>
      <c r="C14" s="1247"/>
      <c r="D14" s="1248"/>
      <c r="F14" s="1237"/>
      <c r="G14" s="74"/>
      <c r="H14" s="468"/>
      <c r="I14" s="465" t="str">
        <f t="shared" si="0"/>
        <v/>
      </c>
      <c r="J14" s="10"/>
      <c r="K14" s="10"/>
      <c r="L14" s="7"/>
      <c r="M14" s="7"/>
      <c r="N14" s="7"/>
      <c r="O14" s="7"/>
      <c r="P14" s="10"/>
      <c r="Q14" s="24"/>
    </row>
    <row r="15" spans="1:17" ht="15" customHeight="1">
      <c r="A15" s="49"/>
      <c r="B15" s="1246"/>
      <c r="C15" s="1247"/>
      <c r="D15" s="1248"/>
      <c r="F15" s="1237"/>
      <c r="G15" s="74"/>
      <c r="H15" s="468"/>
      <c r="I15" s="465" t="str">
        <f t="shared" si="0"/>
        <v/>
      </c>
      <c r="J15" s="10"/>
      <c r="K15" s="10"/>
      <c r="L15" s="7"/>
      <c r="M15" s="7"/>
      <c r="N15" s="7"/>
      <c r="O15" s="7"/>
      <c r="P15" s="10"/>
      <c r="Q15" s="24"/>
    </row>
    <row r="16" spans="1:17" ht="15" customHeight="1">
      <c r="A16" s="49"/>
      <c r="B16" s="1246"/>
      <c r="C16" s="1247"/>
      <c r="D16" s="1248"/>
      <c r="F16" s="1237"/>
      <c r="G16" s="469"/>
      <c r="H16" s="468"/>
      <c r="I16" s="465" t="str">
        <f t="shared" si="0"/>
        <v/>
      </c>
      <c r="J16" s="10"/>
      <c r="K16" s="10"/>
      <c r="L16" s="7"/>
      <c r="M16" s="7"/>
      <c r="N16" s="7"/>
      <c r="O16" s="7"/>
      <c r="P16" s="10"/>
      <c r="Q16" s="24"/>
    </row>
    <row r="17" spans="1:17" ht="15" customHeight="1">
      <c r="A17" s="49"/>
      <c r="B17" s="1246"/>
      <c r="C17" s="1247"/>
      <c r="D17" s="1248"/>
      <c r="F17" s="1237"/>
      <c r="G17" s="469"/>
      <c r="H17" s="468"/>
      <c r="I17" s="465" t="str">
        <f t="shared" si="0"/>
        <v/>
      </c>
      <c r="J17" s="10"/>
      <c r="K17" s="10"/>
      <c r="L17" s="7"/>
      <c r="M17" s="7"/>
      <c r="N17" s="7"/>
      <c r="O17" s="7"/>
      <c r="P17" s="10"/>
      <c r="Q17" s="24"/>
    </row>
    <row r="18" spans="1:17" ht="15" customHeight="1">
      <c r="A18" s="49"/>
      <c r="B18" s="1246"/>
      <c r="C18" s="1247"/>
      <c r="D18" s="1248"/>
      <c r="F18" s="1237"/>
      <c r="G18" s="469"/>
      <c r="H18" s="468"/>
      <c r="I18" s="465" t="str">
        <f t="shared" si="0"/>
        <v/>
      </c>
      <c r="J18" s="10"/>
      <c r="K18" s="10"/>
      <c r="L18" s="7"/>
      <c r="M18" s="7"/>
      <c r="N18" s="7"/>
      <c r="O18" s="7"/>
      <c r="P18" s="10"/>
      <c r="Q18" s="24"/>
    </row>
    <row r="19" spans="1:17" ht="15" customHeight="1">
      <c r="A19" s="49"/>
      <c r="B19" s="1246"/>
      <c r="C19" s="1247"/>
      <c r="D19" s="1248"/>
      <c r="F19" s="1237"/>
      <c r="G19" s="469"/>
      <c r="H19" s="468"/>
      <c r="I19" s="465" t="str">
        <f t="shared" si="0"/>
        <v/>
      </c>
      <c r="J19" s="10"/>
      <c r="K19" s="10"/>
      <c r="L19" s="7"/>
      <c r="M19" s="7"/>
      <c r="N19" s="7"/>
      <c r="O19" s="7"/>
      <c r="P19" s="10"/>
      <c r="Q19" s="24"/>
    </row>
    <row r="20" spans="1:17" ht="15" customHeight="1">
      <c r="A20" s="49"/>
      <c r="B20" s="1246"/>
      <c r="C20" s="1247"/>
      <c r="D20" s="1248"/>
      <c r="F20" s="1237"/>
      <c r="G20" s="469"/>
      <c r="H20" s="468"/>
      <c r="I20" s="465" t="str">
        <f t="shared" si="0"/>
        <v/>
      </c>
      <c r="J20" s="10"/>
      <c r="K20" s="10"/>
      <c r="L20" s="7"/>
      <c r="M20" s="7"/>
      <c r="N20" s="7"/>
      <c r="O20" s="7"/>
      <c r="P20" s="10"/>
      <c r="Q20" s="24"/>
    </row>
    <row r="21" spans="1:17" ht="15" customHeight="1">
      <c r="A21" s="49"/>
      <c r="B21" s="1246"/>
      <c r="C21" s="1247"/>
      <c r="D21" s="1248"/>
      <c r="F21" s="1237"/>
      <c r="G21" s="469"/>
      <c r="H21" s="468"/>
      <c r="I21" s="465" t="str">
        <f t="shared" si="0"/>
        <v/>
      </c>
      <c r="J21" s="10"/>
      <c r="K21" s="10"/>
      <c r="L21" s="7"/>
      <c r="M21" s="7"/>
      <c r="N21" s="7"/>
      <c r="O21" s="7"/>
      <c r="P21" s="10"/>
      <c r="Q21" s="24"/>
    </row>
    <row r="22" spans="1:17" ht="15" customHeight="1">
      <c r="A22" s="49"/>
      <c r="B22" s="1246"/>
      <c r="C22" s="1247"/>
      <c r="D22" s="1248"/>
      <c r="F22" s="1237"/>
      <c r="G22" s="469"/>
      <c r="H22" s="468"/>
      <c r="I22" s="465" t="str">
        <f t="shared" si="0"/>
        <v/>
      </c>
      <c r="J22" s="10"/>
      <c r="K22" s="10"/>
      <c r="L22" s="7"/>
      <c r="M22" s="7"/>
      <c r="N22" s="7"/>
      <c r="O22" s="7"/>
      <c r="P22" s="10"/>
      <c r="Q22" s="24"/>
    </row>
    <row r="23" spans="1:17" ht="15" customHeight="1">
      <c r="A23" s="49"/>
      <c r="B23" s="1246"/>
      <c r="C23" s="1247"/>
      <c r="D23" s="1248"/>
      <c r="F23" s="1237"/>
      <c r="G23" s="469"/>
      <c r="H23" s="468"/>
      <c r="I23" s="465" t="str">
        <f t="shared" si="0"/>
        <v/>
      </c>
      <c r="J23" s="10"/>
      <c r="K23" s="10"/>
      <c r="L23" s="7"/>
      <c r="M23" s="7"/>
      <c r="N23" s="7"/>
      <c r="O23" s="7"/>
      <c r="P23" s="10"/>
      <c r="Q23" s="24"/>
    </row>
    <row r="24" spans="1:17" ht="15" customHeight="1">
      <c r="A24" s="49"/>
      <c r="B24" s="1246"/>
      <c r="C24" s="1247"/>
      <c r="D24" s="1248"/>
      <c r="F24" s="1237"/>
      <c r="G24" s="469"/>
      <c r="H24" s="468"/>
      <c r="I24" s="465" t="str">
        <f t="shared" si="0"/>
        <v/>
      </c>
      <c r="J24" s="10"/>
      <c r="K24" s="10"/>
      <c r="L24" s="7"/>
      <c r="M24" s="7"/>
      <c r="N24" s="7"/>
      <c r="O24" s="7"/>
      <c r="P24" s="10"/>
      <c r="Q24" s="24"/>
    </row>
    <row r="25" spans="1:17" ht="15" customHeight="1">
      <c r="A25" s="49"/>
      <c r="B25" s="1246"/>
      <c r="C25" s="1247"/>
      <c r="D25" s="1248"/>
      <c r="F25" s="1237"/>
      <c r="G25" s="469"/>
      <c r="H25" s="468"/>
      <c r="I25" s="465" t="str">
        <f t="shared" si="0"/>
        <v/>
      </c>
      <c r="J25" s="10"/>
      <c r="K25" s="10"/>
      <c r="L25" s="7"/>
      <c r="M25" s="7"/>
      <c r="N25" s="7"/>
      <c r="O25" s="7"/>
      <c r="P25" s="10"/>
      <c r="Q25" s="24"/>
    </row>
    <row r="26" spans="1:17" ht="15" customHeight="1">
      <c r="A26" s="49"/>
      <c r="B26" s="1246"/>
      <c r="C26" s="1247"/>
      <c r="D26" s="1248"/>
      <c r="F26" s="1237"/>
      <c r="G26" s="469"/>
      <c r="H26" s="468"/>
      <c r="I26" s="465" t="str">
        <f t="shared" si="0"/>
        <v/>
      </c>
      <c r="J26" s="10"/>
      <c r="K26" s="10"/>
      <c r="L26" s="7"/>
      <c r="M26" s="7"/>
      <c r="N26" s="7"/>
      <c r="O26" s="7"/>
      <c r="P26" s="10"/>
      <c r="Q26" s="24"/>
    </row>
    <row r="27" spans="1:17" ht="15" customHeight="1">
      <c r="A27" s="49"/>
      <c r="B27" s="1246"/>
      <c r="C27" s="1247"/>
      <c r="D27" s="1248"/>
      <c r="F27" s="1237"/>
      <c r="G27" s="469"/>
      <c r="H27" s="468"/>
      <c r="I27" s="465" t="str">
        <f t="shared" si="0"/>
        <v/>
      </c>
      <c r="J27" s="10"/>
      <c r="K27" s="10"/>
      <c r="L27" s="7"/>
      <c r="M27" s="7"/>
      <c r="N27" s="7"/>
      <c r="O27" s="7"/>
      <c r="P27" s="10"/>
      <c r="Q27" s="24"/>
    </row>
    <row r="28" spans="1:17" ht="15" customHeight="1">
      <c r="A28" s="49"/>
      <c r="B28" s="1246"/>
      <c r="C28" s="1247"/>
      <c r="D28" s="1248"/>
      <c r="F28" s="1237"/>
      <c r="G28" s="469"/>
      <c r="H28" s="468"/>
      <c r="I28" s="465" t="str">
        <f t="shared" si="0"/>
        <v/>
      </c>
      <c r="J28" s="10"/>
      <c r="K28" s="10"/>
      <c r="L28" s="7"/>
      <c r="M28" s="7"/>
      <c r="N28" s="7"/>
      <c r="O28" s="7"/>
      <c r="P28" s="10"/>
      <c r="Q28" s="24"/>
    </row>
    <row r="29" spans="1:17" ht="15" customHeight="1">
      <c r="A29" s="49"/>
      <c r="B29" s="1246"/>
      <c r="C29" s="1247"/>
      <c r="D29" s="1248"/>
      <c r="F29" s="1237"/>
      <c r="G29" s="469"/>
      <c r="H29" s="468"/>
      <c r="I29" s="465" t="str">
        <f t="shared" si="0"/>
        <v/>
      </c>
      <c r="J29" s="10"/>
      <c r="K29" s="10"/>
      <c r="L29" s="7"/>
      <c r="M29" s="7"/>
      <c r="N29" s="7"/>
      <c r="O29" s="7"/>
      <c r="P29" s="10"/>
      <c r="Q29" s="24"/>
    </row>
    <row r="30" spans="1:17" ht="15" customHeight="1">
      <c r="A30" s="49"/>
      <c r="B30" s="1246"/>
      <c r="C30" s="1247"/>
      <c r="D30" s="1248"/>
      <c r="F30" s="1237"/>
      <c r="G30" s="469"/>
      <c r="H30" s="468"/>
      <c r="I30" s="465" t="str">
        <f t="shared" si="0"/>
        <v/>
      </c>
      <c r="J30" s="10"/>
      <c r="K30" s="10"/>
      <c r="L30" s="7"/>
      <c r="M30" s="7"/>
      <c r="N30" s="7"/>
      <c r="O30" s="7"/>
      <c r="P30" s="10"/>
      <c r="Q30" s="24"/>
    </row>
    <row r="31" spans="1:17" ht="15" customHeight="1">
      <c r="A31" s="49"/>
      <c r="B31" s="1246"/>
      <c r="C31" s="1247"/>
      <c r="D31" s="1248"/>
      <c r="F31" s="1237"/>
      <c r="G31" s="469"/>
      <c r="H31" s="468"/>
      <c r="I31" s="465" t="str">
        <f t="shared" si="0"/>
        <v/>
      </c>
      <c r="J31" s="10"/>
      <c r="K31" s="10"/>
      <c r="L31" s="7"/>
      <c r="M31" s="7"/>
      <c r="N31" s="7"/>
      <c r="O31" s="7"/>
      <c r="P31" s="10"/>
      <c r="Q31" s="24"/>
    </row>
    <row r="32" spans="1:17" ht="15" customHeight="1">
      <c r="A32" s="49"/>
      <c r="B32" s="1246"/>
      <c r="C32" s="1247"/>
      <c r="D32" s="1248"/>
      <c r="F32" s="1237"/>
      <c r="G32" s="469"/>
      <c r="H32" s="468"/>
      <c r="I32" s="465" t="str">
        <f t="shared" si="0"/>
        <v/>
      </c>
      <c r="J32" s="10"/>
      <c r="K32" s="10"/>
      <c r="L32" s="7"/>
      <c r="M32" s="7"/>
      <c r="N32" s="7"/>
      <c r="O32" s="7"/>
      <c r="P32" s="10"/>
      <c r="Q32" s="24"/>
    </row>
    <row r="33" spans="1:17" ht="15" customHeight="1">
      <c r="A33" s="49"/>
      <c r="B33" s="1246"/>
      <c r="C33" s="1247"/>
      <c r="D33" s="1248"/>
      <c r="F33" s="1237"/>
      <c r="G33" s="469"/>
      <c r="H33" s="468"/>
      <c r="I33" s="465" t="str">
        <f t="shared" si="0"/>
        <v/>
      </c>
      <c r="J33" s="10"/>
      <c r="K33" s="10"/>
      <c r="L33" s="7"/>
      <c r="M33" s="7"/>
      <c r="N33" s="7"/>
      <c r="O33" s="7"/>
      <c r="P33" s="10"/>
      <c r="Q33" s="24"/>
    </row>
    <row r="34" spans="1:17" ht="15" customHeight="1">
      <c r="A34" s="49"/>
      <c r="B34" s="1246"/>
      <c r="C34" s="1247"/>
      <c r="D34" s="1248"/>
      <c r="F34" s="1237"/>
      <c r="G34" s="469"/>
      <c r="H34" s="468"/>
      <c r="I34" s="465" t="str">
        <f t="shared" si="0"/>
        <v/>
      </c>
      <c r="J34" s="10"/>
      <c r="K34" s="10"/>
      <c r="L34" s="7"/>
      <c r="M34" s="7"/>
      <c r="N34" s="7"/>
      <c r="O34" s="7"/>
      <c r="P34" s="10"/>
      <c r="Q34" s="24"/>
    </row>
    <row r="35" spans="1:17" ht="15" customHeight="1">
      <c r="A35" s="50"/>
      <c r="B35" s="1254"/>
      <c r="C35" s="1255"/>
      <c r="D35" s="1256"/>
      <c r="F35" s="1238"/>
      <c r="G35" s="470"/>
      <c r="H35" s="471"/>
      <c r="I35" s="466" t="str">
        <f t="shared" si="0"/>
        <v/>
      </c>
      <c r="J35" s="12"/>
      <c r="K35" s="12"/>
      <c r="L35" s="20"/>
      <c r="M35" s="20"/>
      <c r="N35" s="20"/>
      <c r="O35" s="20"/>
      <c r="P35" s="12"/>
      <c r="Q35" s="25"/>
    </row>
    <row r="36" spans="1:17">
      <c r="F36" s="52"/>
      <c r="G36" s="52"/>
      <c r="H36" s="52"/>
      <c r="I36" s="52"/>
      <c r="J36" s="52"/>
      <c r="K36" s="52"/>
      <c r="L36" s="52"/>
      <c r="M36" s="52"/>
      <c r="N36" s="52"/>
      <c r="P36" s="52"/>
      <c r="Q36" s="467" t="s">
        <v>106</v>
      </c>
    </row>
  </sheetData>
  <sheetProtection sheet="1" objects="1" scenarios="1"/>
  <mergeCells count="35">
    <mergeCell ref="A4:A5"/>
    <mergeCell ref="B14:D14"/>
    <mergeCell ref="B10:D10"/>
    <mergeCell ref="B11:D11"/>
    <mergeCell ref="B12:D12"/>
    <mergeCell ref="B13:D13"/>
    <mergeCell ref="L4:O4"/>
    <mergeCell ref="B33:D33"/>
    <mergeCell ref="B34:D34"/>
    <mergeCell ref="B35:D35"/>
    <mergeCell ref="B15:D15"/>
    <mergeCell ref="B16:D16"/>
    <mergeCell ref="B17:D17"/>
    <mergeCell ref="B29:D29"/>
    <mergeCell ref="B30:D30"/>
    <mergeCell ref="B31:D31"/>
    <mergeCell ref="B32:D32"/>
    <mergeCell ref="B25:D25"/>
    <mergeCell ref="B26:D26"/>
    <mergeCell ref="B27:D27"/>
    <mergeCell ref="B28:D28"/>
    <mergeCell ref="B21:D21"/>
    <mergeCell ref="F12:F35"/>
    <mergeCell ref="B6:D6"/>
    <mergeCell ref="B20:D20"/>
    <mergeCell ref="H4:I4"/>
    <mergeCell ref="B7:D7"/>
    <mergeCell ref="B8:D8"/>
    <mergeCell ref="B9:D9"/>
    <mergeCell ref="F6:F11"/>
    <mergeCell ref="B22:D22"/>
    <mergeCell ref="B23:D23"/>
    <mergeCell ref="B24:D24"/>
    <mergeCell ref="B18:D18"/>
    <mergeCell ref="B19:D19"/>
  </mergeCells>
  <phoneticPr fontId="4"/>
  <dataValidations count="1">
    <dataValidation type="list" allowBlank="1" showInputMessage="1" showErrorMessage="1" sqref="L6:O35" xr:uid="{00000000-0002-0000-1600-000000000000}">
      <formula1>オンオフ</formula1>
    </dataValidation>
  </dataValidations>
  <printOptions horizontalCentered="1"/>
  <pageMargins left="0.19685039370078741" right="0.19685039370078741" top="0.94488188976377963" bottom="0.3149606299212598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92"/>
  <dimension ref="A1:Z351"/>
  <sheetViews>
    <sheetView topLeftCell="N1" workbookViewId="0">
      <pane ySplit="1" topLeftCell="A84" activePane="bottomLeft" state="frozen"/>
      <selection pane="bottomLeft" activeCell="S37" sqref="S37"/>
    </sheetView>
  </sheetViews>
  <sheetFormatPr defaultColWidth="9" defaultRowHeight="13.2"/>
  <cols>
    <col min="1" max="1" width="11.6640625" style="65" bestFit="1" customWidth="1"/>
    <col min="2" max="2" width="25.44140625" style="65" bestFit="1" customWidth="1"/>
    <col min="3" max="3" width="13.88671875" style="65" bestFit="1" customWidth="1"/>
    <col min="4" max="4" width="13.88671875" style="65" customWidth="1"/>
    <col min="5" max="5" width="7.44140625" style="65" bestFit="1" customWidth="1"/>
    <col min="6" max="6" width="9.44140625" style="65" bestFit="1" customWidth="1"/>
    <col min="7" max="7" width="13.88671875" style="65" bestFit="1" customWidth="1"/>
    <col min="8" max="8" width="9" style="65"/>
    <col min="9" max="9" width="11.6640625" style="65" bestFit="1" customWidth="1"/>
    <col min="10" max="11" width="9" style="65"/>
    <col min="12" max="12" width="11.6640625" style="65" bestFit="1" customWidth="1"/>
    <col min="13" max="14" width="11.6640625" style="65" customWidth="1"/>
    <col min="15" max="17" width="20.88671875" style="65" customWidth="1"/>
    <col min="18" max="18" width="13.109375" style="65" customWidth="1"/>
    <col min="19" max="19" width="21.21875" style="65" customWidth="1"/>
    <col min="20" max="20" width="17.109375" style="65" customWidth="1"/>
    <col min="21" max="21" width="24.77734375" style="65" customWidth="1"/>
    <col min="22" max="22" width="19.88671875" style="65" customWidth="1"/>
    <col min="23" max="25" width="9" style="65"/>
    <col min="26" max="26" width="21.6640625" style="65" customWidth="1"/>
    <col min="27" max="16384" width="9" style="65"/>
  </cols>
  <sheetData>
    <row r="1" spans="1:26" s="64" customFormat="1">
      <c r="A1" s="67" t="s">
        <v>450</v>
      </c>
      <c r="B1" s="67" t="s">
        <v>28</v>
      </c>
      <c r="C1" s="67" t="s">
        <v>47</v>
      </c>
      <c r="D1" s="93" t="s">
        <v>854</v>
      </c>
      <c r="E1" s="67" t="s">
        <v>452</v>
      </c>
      <c r="F1" s="67" t="s">
        <v>453</v>
      </c>
      <c r="G1" s="67" t="s">
        <v>454</v>
      </c>
      <c r="H1" s="601" t="s">
        <v>478</v>
      </c>
      <c r="I1" s="602" t="s">
        <v>481</v>
      </c>
      <c r="J1" s="602" t="s">
        <v>487</v>
      </c>
      <c r="K1" s="602" t="s">
        <v>729</v>
      </c>
      <c r="L1" s="67" t="s">
        <v>488</v>
      </c>
      <c r="M1" s="93" t="s">
        <v>783</v>
      </c>
      <c r="N1" s="93" t="s">
        <v>730</v>
      </c>
      <c r="O1" s="93" t="s">
        <v>764</v>
      </c>
      <c r="P1" s="93" t="s">
        <v>789</v>
      </c>
      <c r="Q1" s="93" t="s">
        <v>765</v>
      </c>
      <c r="R1" s="93" t="s">
        <v>608</v>
      </c>
      <c r="S1" s="93" t="s">
        <v>816</v>
      </c>
      <c r="T1" s="93" t="s">
        <v>817</v>
      </c>
      <c r="U1" s="93" t="s">
        <v>818</v>
      </c>
      <c r="V1" s="93" t="s">
        <v>819</v>
      </c>
      <c r="W1" s="93" t="s">
        <v>617</v>
      </c>
      <c r="X1" s="93" t="s">
        <v>94</v>
      </c>
      <c r="Y1" s="93" t="s">
        <v>619</v>
      </c>
      <c r="Z1" s="603" t="s">
        <v>757</v>
      </c>
    </row>
    <row r="2" spans="1:26">
      <c r="A2" s="62" t="s">
        <v>455</v>
      </c>
      <c r="B2" s="66" t="s">
        <v>549</v>
      </c>
      <c r="C2" s="63">
        <v>1</v>
      </c>
      <c r="D2" s="63" t="s">
        <v>480</v>
      </c>
      <c r="E2" s="56" t="s">
        <v>456</v>
      </c>
      <c r="F2" s="63" t="s">
        <v>456</v>
      </c>
      <c r="G2" s="63" t="s">
        <v>456</v>
      </c>
      <c r="H2" s="63" t="s">
        <v>479</v>
      </c>
      <c r="I2" s="63" t="s">
        <v>480</v>
      </c>
      <c r="J2" s="63">
        <v>1</v>
      </c>
      <c r="K2" s="56" t="s">
        <v>566</v>
      </c>
      <c r="L2" s="63" t="s">
        <v>489</v>
      </c>
      <c r="M2" s="63" t="s">
        <v>693</v>
      </c>
      <c r="N2" s="63" t="s">
        <v>696</v>
      </c>
      <c r="O2" s="56" t="s">
        <v>622</v>
      </c>
      <c r="P2" s="618" t="s">
        <v>790</v>
      </c>
      <c r="Q2" s="628" t="s">
        <v>876</v>
      </c>
      <c r="R2" s="116" t="s">
        <v>609</v>
      </c>
      <c r="S2" s="628" t="s">
        <v>848</v>
      </c>
      <c r="T2" s="626" t="s">
        <v>821</v>
      </c>
      <c r="U2" t="s">
        <v>856</v>
      </c>
      <c r="V2" s="626" t="s">
        <v>869</v>
      </c>
      <c r="W2" s="56" t="s">
        <v>618</v>
      </c>
      <c r="X2" s="56">
        <v>1</v>
      </c>
      <c r="Y2" s="56" t="s">
        <v>621</v>
      </c>
      <c r="Z2" s="65" t="s">
        <v>758</v>
      </c>
    </row>
    <row r="3" spans="1:26">
      <c r="A3" s="63" t="s">
        <v>457</v>
      </c>
      <c r="B3" s="66" t="s">
        <v>449</v>
      </c>
      <c r="C3" s="63">
        <v>2</v>
      </c>
      <c r="D3" s="63">
        <v>2</v>
      </c>
      <c r="E3" s="56" t="s">
        <v>458</v>
      </c>
      <c r="F3" s="63" t="s">
        <v>458</v>
      </c>
      <c r="G3" s="63" t="s">
        <v>459</v>
      </c>
      <c r="H3" s="63" t="s">
        <v>480</v>
      </c>
      <c r="I3" s="63" t="s">
        <v>482</v>
      </c>
      <c r="J3" s="63">
        <v>2</v>
      </c>
      <c r="K3" s="56" t="s">
        <v>668</v>
      </c>
      <c r="L3" s="56" t="s">
        <v>639</v>
      </c>
      <c r="M3" s="56" t="s">
        <v>683</v>
      </c>
      <c r="N3" s="56" t="s">
        <v>695</v>
      </c>
      <c r="O3" s="56" t="s">
        <v>623</v>
      </c>
      <c r="P3" s="618" t="s">
        <v>791</v>
      </c>
      <c r="Q3" t="s">
        <v>743</v>
      </c>
      <c r="R3" s="117" t="s">
        <v>673</v>
      </c>
      <c r="S3" s="626" t="s">
        <v>851</v>
      </c>
      <c r="T3" s="627" t="s">
        <v>822</v>
      </c>
      <c r="U3" s="626" t="s">
        <v>857</v>
      </c>
      <c r="V3" s="626" t="s">
        <v>862</v>
      </c>
      <c r="W3" s="65">
        <v>1</v>
      </c>
      <c r="X3" s="56">
        <v>2</v>
      </c>
      <c r="Y3" s="117" t="s">
        <v>620</v>
      </c>
      <c r="Z3" s="65" t="s">
        <v>759</v>
      </c>
    </row>
    <row r="4" spans="1:26">
      <c r="A4" s="63" t="s">
        <v>460</v>
      </c>
      <c r="B4" s="66" t="s">
        <v>548</v>
      </c>
      <c r="C4" s="63">
        <v>3</v>
      </c>
      <c r="D4" s="63">
        <v>3</v>
      </c>
      <c r="E4" s="56" t="s">
        <v>461</v>
      </c>
      <c r="F4" s="56" t="s">
        <v>644</v>
      </c>
      <c r="G4" s="63" t="s">
        <v>462</v>
      </c>
      <c r="I4" s="63" t="s">
        <v>483</v>
      </c>
      <c r="J4" s="63">
        <v>3</v>
      </c>
      <c r="K4" s="56" t="s">
        <v>568</v>
      </c>
      <c r="L4" s="56" t="s">
        <v>451</v>
      </c>
      <c r="M4" s="56" t="s">
        <v>727</v>
      </c>
      <c r="N4" s="56" t="s">
        <v>689</v>
      </c>
      <c r="O4" s="56" t="s">
        <v>624</v>
      </c>
      <c r="P4" s="618" t="s">
        <v>792</v>
      </c>
      <c r="Q4" t="s">
        <v>766</v>
      </c>
      <c r="R4" s="117" t="s">
        <v>610</v>
      </c>
      <c r="S4" s="627" t="s">
        <v>852</v>
      </c>
      <c r="T4" s="627" t="s">
        <v>823</v>
      </c>
      <c r="U4" s="627" t="s">
        <v>858</v>
      </c>
      <c r="V4" s="627" t="s">
        <v>863</v>
      </c>
      <c r="W4" s="65">
        <v>2</v>
      </c>
      <c r="X4" s="56">
        <v>3</v>
      </c>
      <c r="Z4" s="65" t="s">
        <v>760</v>
      </c>
    </row>
    <row r="5" spans="1:26">
      <c r="A5" s="63" t="s">
        <v>463</v>
      </c>
      <c r="B5" s="66" t="s">
        <v>550</v>
      </c>
      <c r="C5" s="63" t="s">
        <v>464</v>
      </c>
      <c r="D5" s="63">
        <v>4</v>
      </c>
      <c r="E5" s="63" t="s">
        <v>465</v>
      </c>
      <c r="F5" s="63" t="s">
        <v>465</v>
      </c>
      <c r="G5" s="63" t="s">
        <v>465</v>
      </c>
      <c r="I5" s="63" t="s">
        <v>484</v>
      </c>
      <c r="K5" s="56" t="s">
        <v>569</v>
      </c>
      <c r="M5" s="63" t="s">
        <v>684</v>
      </c>
      <c r="N5" s="63" t="s">
        <v>480</v>
      </c>
      <c r="O5" s="56" t="s">
        <v>625</v>
      </c>
      <c r="P5" s="618" t="s">
        <v>793</v>
      </c>
      <c r="Q5" t="s">
        <v>767</v>
      </c>
      <c r="R5" s="117" t="s">
        <v>611</v>
      </c>
      <c r="S5" s="627" t="s">
        <v>853</v>
      </c>
      <c r="T5" s="627" t="s">
        <v>824</v>
      </c>
      <c r="U5" s="627" t="s">
        <v>859</v>
      </c>
      <c r="V5" s="627" t="s">
        <v>870</v>
      </c>
      <c r="W5" s="65">
        <v>3</v>
      </c>
      <c r="X5" s="56">
        <v>4</v>
      </c>
      <c r="Z5" s="65" t="s">
        <v>761</v>
      </c>
    </row>
    <row r="6" spans="1:26">
      <c r="A6" s="63" t="s">
        <v>466</v>
      </c>
      <c r="B6" s="66" t="s">
        <v>547</v>
      </c>
      <c r="D6" s="63">
        <v>5</v>
      </c>
      <c r="I6" s="63" t="s">
        <v>485</v>
      </c>
      <c r="K6" s="56" t="s">
        <v>669</v>
      </c>
      <c r="M6" s="63" t="s">
        <v>694</v>
      </c>
      <c r="N6" s="63"/>
      <c r="O6" s="56" t="s">
        <v>626</v>
      </c>
      <c r="P6" s="618" t="s">
        <v>794</v>
      </c>
      <c r="Q6" t="s">
        <v>768</v>
      </c>
      <c r="R6" s="117" t="s">
        <v>612</v>
      </c>
      <c r="S6" s="627" t="s">
        <v>826</v>
      </c>
      <c r="T6" s="627" t="s">
        <v>825</v>
      </c>
      <c r="U6" s="627" t="s">
        <v>820</v>
      </c>
      <c r="V6" s="627" t="s">
        <v>864</v>
      </c>
      <c r="W6" s="65">
        <v>4</v>
      </c>
      <c r="X6" s="56">
        <v>5</v>
      </c>
      <c r="Z6" s="65" t="s">
        <v>762</v>
      </c>
    </row>
    <row r="7" spans="1:26">
      <c r="A7" s="63" t="s">
        <v>467</v>
      </c>
      <c r="D7" s="63">
        <v>6</v>
      </c>
      <c r="I7" s="63" t="s">
        <v>486</v>
      </c>
      <c r="K7" s="56" t="s">
        <v>636</v>
      </c>
      <c r="M7" s="63" t="s">
        <v>728</v>
      </c>
      <c r="N7" s="63"/>
      <c r="P7" s="618" t="s">
        <v>795</v>
      </c>
      <c r="Q7" t="s">
        <v>769</v>
      </c>
      <c r="R7" s="116" t="s">
        <v>613</v>
      </c>
      <c r="S7" s="627" t="s">
        <v>834</v>
      </c>
      <c r="T7" s="626" t="s">
        <v>820</v>
      </c>
      <c r="U7" s="627" t="s">
        <v>855</v>
      </c>
      <c r="V7" s="627" t="s">
        <v>865</v>
      </c>
      <c r="W7" s="65">
        <v>5</v>
      </c>
      <c r="X7" s="56">
        <v>6</v>
      </c>
      <c r="Z7" s="65" t="s">
        <v>763</v>
      </c>
    </row>
    <row r="8" spans="1:26">
      <c r="A8" s="63" t="s">
        <v>468</v>
      </c>
      <c r="D8" s="63">
        <v>7</v>
      </c>
      <c r="I8" s="63" t="s">
        <v>451</v>
      </c>
      <c r="K8" s="56" t="s">
        <v>635</v>
      </c>
      <c r="M8" s="63" t="s">
        <v>480</v>
      </c>
      <c r="N8" s="63"/>
      <c r="P8" s="618" t="s">
        <v>796</v>
      </c>
      <c r="Q8" s="65" t="s">
        <v>770</v>
      </c>
      <c r="R8" s="117" t="s">
        <v>614</v>
      </c>
      <c r="S8" s="626" t="s">
        <v>833</v>
      </c>
      <c r="T8" s="626"/>
      <c r="U8" s="626"/>
      <c r="V8" s="627" t="s">
        <v>866</v>
      </c>
      <c r="W8" s="65">
        <v>6</v>
      </c>
      <c r="X8" s="56">
        <v>7</v>
      </c>
    </row>
    <row r="9" spans="1:26">
      <c r="A9" s="63" t="s">
        <v>469</v>
      </c>
      <c r="D9" s="63">
        <v>8</v>
      </c>
      <c r="K9" s="56" t="s">
        <v>634</v>
      </c>
      <c r="M9" s="63"/>
      <c r="N9" s="63"/>
      <c r="P9" s="618" t="s">
        <v>797</v>
      </c>
      <c r="Q9" s="65" t="s">
        <v>771</v>
      </c>
      <c r="R9" s="117" t="s">
        <v>615</v>
      </c>
      <c r="S9" s="627" t="s">
        <v>832</v>
      </c>
      <c r="T9" s="627"/>
      <c r="V9" s="626" t="s">
        <v>861</v>
      </c>
      <c r="W9" s="65">
        <v>7</v>
      </c>
      <c r="X9" s="56">
        <v>8</v>
      </c>
    </row>
    <row r="10" spans="1:26">
      <c r="A10" s="63" t="s">
        <v>470</v>
      </c>
      <c r="D10" s="63">
        <v>9</v>
      </c>
      <c r="M10" s="63"/>
      <c r="N10" s="63"/>
      <c r="P10" s="618" t="s">
        <v>798</v>
      </c>
      <c r="Q10" s="65" t="s">
        <v>772</v>
      </c>
      <c r="R10" s="117" t="s">
        <v>616</v>
      </c>
      <c r="S10" s="627" t="s">
        <v>835</v>
      </c>
      <c r="T10" s="627"/>
      <c r="U10" s="627"/>
      <c r="V10" s="627" t="s">
        <v>867</v>
      </c>
      <c r="W10" s="65">
        <v>8</v>
      </c>
      <c r="X10" s="56">
        <v>9</v>
      </c>
    </row>
    <row r="11" spans="1:26">
      <c r="A11" s="63" t="s">
        <v>471</v>
      </c>
      <c r="D11" s="63">
        <v>10</v>
      </c>
      <c r="M11" s="63"/>
      <c r="N11" s="63"/>
      <c r="P11" s="618" t="s">
        <v>806</v>
      </c>
      <c r="Q11" s="65" t="s">
        <v>773</v>
      </c>
      <c r="S11" s="629" t="s">
        <v>849</v>
      </c>
      <c r="V11" s="627" t="s">
        <v>868</v>
      </c>
      <c r="W11" s="65">
        <v>9</v>
      </c>
      <c r="X11" s="56">
        <v>10</v>
      </c>
    </row>
    <row r="12" spans="1:26">
      <c r="A12" s="63" t="s">
        <v>472</v>
      </c>
      <c r="D12" s="63">
        <v>11</v>
      </c>
      <c r="N12" s="63"/>
      <c r="P12" s="618" t="s">
        <v>799</v>
      </c>
      <c r="Q12" s="65" t="s">
        <v>774</v>
      </c>
      <c r="S12" s="627" t="s">
        <v>828</v>
      </c>
      <c r="W12" s="65">
        <v>10</v>
      </c>
      <c r="X12" s="56">
        <v>11</v>
      </c>
    </row>
    <row r="13" spans="1:26">
      <c r="A13" s="63" t="s">
        <v>473</v>
      </c>
      <c r="D13" s="63">
        <v>12</v>
      </c>
      <c r="P13" s="618" t="s">
        <v>800</v>
      </c>
      <c r="Q13" s="628" t="s">
        <v>877</v>
      </c>
      <c r="S13" s="627" t="s">
        <v>830</v>
      </c>
      <c r="W13" s="65">
        <v>11</v>
      </c>
      <c r="X13" s="56">
        <v>12</v>
      </c>
    </row>
    <row r="14" spans="1:26">
      <c r="A14" s="63" t="s">
        <v>474</v>
      </c>
      <c r="D14" s="63">
        <v>13</v>
      </c>
      <c r="P14" s="618" t="s">
        <v>801</v>
      </c>
      <c r="Q14" s="65" t="s">
        <v>775</v>
      </c>
      <c r="S14" s="627" t="s">
        <v>829</v>
      </c>
      <c r="W14" s="65">
        <v>12</v>
      </c>
      <c r="X14" s="56">
        <v>13</v>
      </c>
    </row>
    <row r="15" spans="1:26">
      <c r="A15" s="63" t="s">
        <v>475</v>
      </c>
      <c r="D15" s="63">
        <v>14</v>
      </c>
      <c r="P15" s="618" t="s">
        <v>802</v>
      </c>
      <c r="Q15" s="65" t="s">
        <v>776</v>
      </c>
      <c r="S15" s="627" t="s">
        <v>827</v>
      </c>
      <c r="W15" s="65">
        <v>13</v>
      </c>
      <c r="X15" s="56">
        <v>14</v>
      </c>
    </row>
    <row r="16" spans="1:26">
      <c r="A16" s="63" t="s">
        <v>476</v>
      </c>
      <c r="D16" s="63">
        <v>15</v>
      </c>
      <c r="P16" s="618" t="s">
        <v>803</v>
      </c>
      <c r="Q16" s="65" t="s">
        <v>777</v>
      </c>
      <c r="S16" s="627" t="s">
        <v>843</v>
      </c>
      <c r="W16" s="65">
        <v>14</v>
      </c>
      <c r="X16" s="56">
        <v>15</v>
      </c>
    </row>
    <row r="17" spans="1:24">
      <c r="A17" s="63" t="s">
        <v>477</v>
      </c>
      <c r="D17" s="63"/>
      <c r="P17" s="618" t="s">
        <v>804</v>
      </c>
      <c r="Q17" s="65" t="s">
        <v>778</v>
      </c>
      <c r="S17" s="627" t="s">
        <v>831</v>
      </c>
      <c r="W17" s="65">
        <v>15</v>
      </c>
      <c r="X17" s="56">
        <v>16</v>
      </c>
    </row>
    <row r="18" spans="1:24">
      <c r="P18" s="618" t="s">
        <v>805</v>
      </c>
      <c r="Q18" t="s">
        <v>879</v>
      </c>
      <c r="S18" s="627" t="s">
        <v>836</v>
      </c>
      <c r="W18" s="65">
        <v>16</v>
      </c>
      <c r="X18" s="56">
        <v>17</v>
      </c>
    </row>
    <row r="19" spans="1:24">
      <c r="P19" s="618" t="s">
        <v>807</v>
      </c>
      <c r="Q19" s="65" t="s">
        <v>779</v>
      </c>
      <c r="S19" s="629" t="s">
        <v>850</v>
      </c>
      <c r="W19" s="65">
        <v>17</v>
      </c>
      <c r="X19" s="56">
        <v>18</v>
      </c>
    </row>
    <row r="20" spans="1:24">
      <c r="P20" s="618" t="s">
        <v>808</v>
      </c>
      <c r="Q20" s="65" t="s">
        <v>780</v>
      </c>
      <c r="S20" s="627" t="s">
        <v>840</v>
      </c>
      <c r="W20" s="65">
        <v>18</v>
      </c>
      <c r="X20" s="56">
        <v>19</v>
      </c>
    </row>
    <row r="21" spans="1:24">
      <c r="P21" s="618" t="s">
        <v>809</v>
      </c>
      <c r="Q21" s="65" t="s">
        <v>781</v>
      </c>
      <c r="S21" s="627" t="s">
        <v>841</v>
      </c>
      <c r="W21" s="65">
        <v>19</v>
      </c>
      <c r="X21" s="56">
        <v>20</v>
      </c>
    </row>
    <row r="22" spans="1:24">
      <c r="P22" s="618" t="s">
        <v>810</v>
      </c>
      <c r="Q22" s="628" t="s">
        <v>878</v>
      </c>
      <c r="S22" s="627" t="s">
        <v>845</v>
      </c>
      <c r="W22" s="65">
        <v>20</v>
      </c>
      <c r="X22" s="56">
        <v>21</v>
      </c>
    </row>
    <row r="23" spans="1:24">
      <c r="P23" s="618" t="s">
        <v>811</v>
      </c>
      <c r="Q23" s="65" t="s">
        <v>782</v>
      </c>
      <c r="S23" s="627" t="s">
        <v>842</v>
      </c>
      <c r="W23" s="65">
        <v>21</v>
      </c>
      <c r="X23" s="56">
        <v>22</v>
      </c>
    </row>
    <row r="24" spans="1:24">
      <c r="P24" s="618" t="s">
        <v>812</v>
      </c>
      <c r="S24" s="627" t="s">
        <v>837</v>
      </c>
      <c r="W24" s="65">
        <v>22</v>
      </c>
      <c r="X24" s="56">
        <v>23</v>
      </c>
    </row>
    <row r="25" spans="1:24">
      <c r="P25" s="618" t="s">
        <v>813</v>
      </c>
      <c r="S25" s="627" t="s">
        <v>838</v>
      </c>
      <c r="W25" s="65">
        <v>23</v>
      </c>
      <c r="X25" s="56">
        <v>24</v>
      </c>
    </row>
    <row r="26" spans="1:24">
      <c r="P26" s="618" t="s">
        <v>814</v>
      </c>
      <c r="S26" s="627" t="s">
        <v>839</v>
      </c>
      <c r="W26" s="65">
        <v>24</v>
      </c>
      <c r="X26" s="56">
        <v>25</v>
      </c>
    </row>
    <row r="27" spans="1:24">
      <c r="P27" s="618" t="s">
        <v>815</v>
      </c>
      <c r="S27" s="627" t="s">
        <v>844</v>
      </c>
      <c r="W27" s="65">
        <v>25</v>
      </c>
      <c r="X27" s="56">
        <v>26</v>
      </c>
    </row>
    <row r="28" spans="1:24">
      <c r="S28" s="627" t="s">
        <v>846</v>
      </c>
      <c r="X28" s="56">
        <v>27</v>
      </c>
    </row>
    <row r="29" spans="1:24">
      <c r="P29" s="617"/>
      <c r="S29" s="627" t="s">
        <v>847</v>
      </c>
      <c r="X29" s="56">
        <v>28</v>
      </c>
    </row>
    <row r="30" spans="1:24">
      <c r="P30" s="617"/>
      <c r="X30" s="56">
        <v>29</v>
      </c>
    </row>
    <row r="31" spans="1:24">
      <c r="P31" s="617"/>
      <c r="S31" s="630"/>
      <c r="X31" s="56">
        <v>30</v>
      </c>
    </row>
    <row r="32" spans="1:24">
      <c r="P32" s="617"/>
      <c r="X32" s="56">
        <v>31</v>
      </c>
    </row>
    <row r="33" spans="16:24">
      <c r="P33" s="617"/>
      <c r="X33" s="56">
        <v>32</v>
      </c>
    </row>
    <row r="34" spans="16:24">
      <c r="P34" s="617"/>
      <c r="X34" s="56">
        <v>33</v>
      </c>
    </row>
    <row r="35" spans="16:24">
      <c r="P35" s="617"/>
      <c r="X35" s="56">
        <v>34</v>
      </c>
    </row>
    <row r="36" spans="16:24">
      <c r="P36" s="617"/>
      <c r="X36" s="56">
        <v>35</v>
      </c>
    </row>
    <row r="37" spans="16:24">
      <c r="P37" s="617"/>
      <c r="X37" s="56">
        <v>36</v>
      </c>
    </row>
    <row r="38" spans="16:24">
      <c r="X38" s="56">
        <v>37</v>
      </c>
    </row>
    <row r="39" spans="16:24">
      <c r="X39" s="56">
        <v>38</v>
      </c>
    </row>
    <row r="40" spans="16:24">
      <c r="X40" s="56">
        <v>39</v>
      </c>
    </row>
    <row r="41" spans="16:24">
      <c r="X41" s="56">
        <v>40</v>
      </c>
    </row>
    <row r="42" spans="16:24">
      <c r="X42" s="56">
        <v>41</v>
      </c>
    </row>
    <row r="43" spans="16:24">
      <c r="X43" s="56">
        <v>42</v>
      </c>
    </row>
    <row r="44" spans="16:24">
      <c r="X44" s="56">
        <v>43</v>
      </c>
    </row>
    <row r="45" spans="16:24">
      <c r="X45" s="56">
        <v>44</v>
      </c>
    </row>
    <row r="46" spans="16:24">
      <c r="X46" s="56">
        <v>45</v>
      </c>
    </row>
    <row r="47" spans="16:24">
      <c r="X47" s="56">
        <v>46</v>
      </c>
    </row>
    <row r="48" spans="16:24">
      <c r="X48" s="56">
        <v>47</v>
      </c>
    </row>
    <row r="49" spans="24:24">
      <c r="X49" s="56">
        <v>48</v>
      </c>
    </row>
    <row r="50" spans="24:24">
      <c r="X50" s="56">
        <v>49</v>
      </c>
    </row>
    <row r="51" spans="24:24">
      <c r="X51" s="56">
        <v>50</v>
      </c>
    </row>
    <row r="52" spans="24:24">
      <c r="X52" s="56">
        <v>51</v>
      </c>
    </row>
    <row r="53" spans="24:24">
      <c r="X53" s="56">
        <v>52</v>
      </c>
    </row>
    <row r="54" spans="24:24">
      <c r="X54" s="56">
        <v>53</v>
      </c>
    </row>
    <row r="55" spans="24:24">
      <c r="X55" s="56">
        <v>54</v>
      </c>
    </row>
    <row r="56" spans="24:24">
      <c r="X56" s="56">
        <v>55</v>
      </c>
    </row>
    <row r="57" spans="24:24">
      <c r="X57" s="56">
        <v>56</v>
      </c>
    </row>
    <row r="58" spans="24:24">
      <c r="X58" s="56">
        <v>57</v>
      </c>
    </row>
    <row r="59" spans="24:24">
      <c r="X59" s="56">
        <v>58</v>
      </c>
    </row>
    <row r="60" spans="24:24">
      <c r="X60" s="56">
        <v>59</v>
      </c>
    </row>
    <row r="61" spans="24:24">
      <c r="X61" s="56">
        <v>60</v>
      </c>
    </row>
    <row r="62" spans="24:24">
      <c r="X62" s="56">
        <v>61</v>
      </c>
    </row>
    <row r="63" spans="24:24">
      <c r="X63" s="56">
        <v>62</v>
      </c>
    </row>
    <row r="64" spans="24:24">
      <c r="X64" s="56">
        <v>63</v>
      </c>
    </row>
    <row r="65" spans="24:24">
      <c r="X65" s="56">
        <v>64</v>
      </c>
    </row>
    <row r="66" spans="24:24">
      <c r="X66" s="56">
        <v>65</v>
      </c>
    </row>
    <row r="67" spans="24:24">
      <c r="X67" s="56">
        <v>66</v>
      </c>
    </row>
    <row r="68" spans="24:24">
      <c r="X68" s="56">
        <v>67</v>
      </c>
    </row>
    <row r="69" spans="24:24">
      <c r="X69" s="56">
        <v>68</v>
      </c>
    </row>
    <row r="70" spans="24:24">
      <c r="X70" s="56">
        <v>69</v>
      </c>
    </row>
    <row r="71" spans="24:24">
      <c r="X71" s="56">
        <v>70</v>
      </c>
    </row>
    <row r="72" spans="24:24">
      <c r="X72" s="56">
        <v>71</v>
      </c>
    </row>
    <row r="73" spans="24:24">
      <c r="X73" s="56">
        <v>72</v>
      </c>
    </row>
    <row r="74" spans="24:24">
      <c r="X74" s="56">
        <v>73</v>
      </c>
    </row>
    <row r="75" spans="24:24">
      <c r="X75" s="56">
        <v>74</v>
      </c>
    </row>
    <row r="76" spans="24:24">
      <c r="X76" s="56">
        <v>75</v>
      </c>
    </row>
    <row r="77" spans="24:24">
      <c r="X77" s="56">
        <v>76</v>
      </c>
    </row>
    <row r="78" spans="24:24">
      <c r="X78" s="56">
        <v>77</v>
      </c>
    </row>
    <row r="79" spans="24:24">
      <c r="X79" s="56">
        <v>78</v>
      </c>
    </row>
    <row r="80" spans="24:24">
      <c r="X80" s="56">
        <v>79</v>
      </c>
    </row>
    <row r="81" spans="24:24">
      <c r="X81" s="56">
        <v>80</v>
      </c>
    </row>
    <row r="82" spans="24:24">
      <c r="X82" s="56">
        <v>81</v>
      </c>
    </row>
    <row r="83" spans="24:24">
      <c r="X83" s="56">
        <v>82</v>
      </c>
    </row>
    <row r="84" spans="24:24">
      <c r="X84" s="56">
        <v>83</v>
      </c>
    </row>
    <row r="85" spans="24:24">
      <c r="X85" s="56">
        <v>84</v>
      </c>
    </row>
    <row r="86" spans="24:24">
      <c r="X86" s="56">
        <v>85</v>
      </c>
    </row>
    <row r="87" spans="24:24">
      <c r="X87" s="56">
        <v>86</v>
      </c>
    </row>
    <row r="88" spans="24:24">
      <c r="X88" s="56">
        <v>87</v>
      </c>
    </row>
    <row r="89" spans="24:24">
      <c r="X89" s="56">
        <v>88</v>
      </c>
    </row>
    <row r="90" spans="24:24">
      <c r="X90" s="56">
        <v>89</v>
      </c>
    </row>
    <row r="91" spans="24:24">
      <c r="X91" s="56">
        <v>90</v>
      </c>
    </row>
    <row r="92" spans="24:24">
      <c r="X92" s="56">
        <v>91</v>
      </c>
    </row>
    <row r="93" spans="24:24">
      <c r="X93" s="56">
        <v>92</v>
      </c>
    </row>
    <row r="94" spans="24:24">
      <c r="X94" s="56">
        <v>93</v>
      </c>
    </row>
    <row r="95" spans="24:24">
      <c r="X95" s="56">
        <v>94</v>
      </c>
    </row>
    <row r="96" spans="24:24">
      <c r="X96" s="56">
        <v>95</v>
      </c>
    </row>
    <row r="97" spans="24:24">
      <c r="X97" s="56">
        <v>96</v>
      </c>
    </row>
    <row r="98" spans="24:24">
      <c r="X98" s="56">
        <v>97</v>
      </c>
    </row>
    <row r="99" spans="24:24">
      <c r="X99" s="56">
        <v>98</v>
      </c>
    </row>
    <row r="100" spans="24:24">
      <c r="X100" s="56">
        <v>99</v>
      </c>
    </row>
    <row r="101" spans="24:24">
      <c r="X101" s="56">
        <v>100</v>
      </c>
    </row>
    <row r="102" spans="24:24">
      <c r="X102" s="56">
        <v>101</v>
      </c>
    </row>
    <row r="103" spans="24:24">
      <c r="X103" s="56">
        <v>102</v>
      </c>
    </row>
    <row r="104" spans="24:24">
      <c r="X104" s="56">
        <v>103</v>
      </c>
    </row>
    <row r="105" spans="24:24">
      <c r="X105" s="56">
        <v>104</v>
      </c>
    </row>
    <row r="106" spans="24:24">
      <c r="X106" s="56">
        <v>105</v>
      </c>
    </row>
    <row r="107" spans="24:24">
      <c r="X107" s="56">
        <v>106</v>
      </c>
    </row>
    <row r="108" spans="24:24">
      <c r="X108" s="56">
        <v>107</v>
      </c>
    </row>
    <row r="109" spans="24:24">
      <c r="X109" s="56">
        <v>108</v>
      </c>
    </row>
    <row r="110" spans="24:24">
      <c r="X110" s="56">
        <v>109</v>
      </c>
    </row>
    <row r="111" spans="24:24">
      <c r="X111" s="56">
        <v>110</v>
      </c>
    </row>
    <row r="112" spans="24:24">
      <c r="X112" s="56">
        <v>111</v>
      </c>
    </row>
    <row r="113" spans="24:24">
      <c r="X113" s="56">
        <v>112</v>
      </c>
    </row>
    <row r="114" spans="24:24">
      <c r="X114" s="56">
        <v>113</v>
      </c>
    </row>
    <row r="115" spans="24:24">
      <c r="X115" s="56">
        <v>114</v>
      </c>
    </row>
    <row r="116" spans="24:24">
      <c r="X116" s="56">
        <v>115</v>
      </c>
    </row>
    <row r="117" spans="24:24">
      <c r="X117" s="56">
        <v>116</v>
      </c>
    </row>
    <row r="118" spans="24:24">
      <c r="X118" s="56">
        <v>117</v>
      </c>
    </row>
    <row r="119" spans="24:24">
      <c r="X119" s="56">
        <v>118</v>
      </c>
    </row>
    <row r="120" spans="24:24">
      <c r="X120" s="56">
        <v>119</v>
      </c>
    </row>
    <row r="121" spans="24:24">
      <c r="X121" s="56">
        <v>120</v>
      </c>
    </row>
    <row r="122" spans="24:24">
      <c r="X122" s="56"/>
    </row>
    <row r="123" spans="24:24">
      <c r="X123" s="56"/>
    </row>
    <row r="124" spans="24:24">
      <c r="X124" s="56"/>
    </row>
    <row r="125" spans="24:24">
      <c r="X125" s="56"/>
    </row>
    <row r="126" spans="24:24">
      <c r="X126" s="56"/>
    </row>
    <row r="127" spans="24:24">
      <c r="X127" s="56"/>
    </row>
    <row r="128" spans="24:24">
      <c r="X128" s="56"/>
    </row>
    <row r="129" spans="24:24">
      <c r="X129" s="56"/>
    </row>
    <row r="130" spans="24:24">
      <c r="X130" s="56"/>
    </row>
    <row r="131" spans="24:24">
      <c r="X131" s="56"/>
    </row>
    <row r="132" spans="24:24">
      <c r="X132" s="56"/>
    </row>
    <row r="133" spans="24:24">
      <c r="X133" s="56"/>
    </row>
    <row r="134" spans="24:24">
      <c r="X134" s="56"/>
    </row>
    <row r="135" spans="24:24">
      <c r="X135" s="56"/>
    </row>
    <row r="136" spans="24:24">
      <c r="X136" s="56"/>
    </row>
    <row r="137" spans="24:24">
      <c r="X137" s="56"/>
    </row>
    <row r="138" spans="24:24">
      <c r="X138" s="56"/>
    </row>
    <row r="139" spans="24:24">
      <c r="X139" s="56"/>
    </row>
    <row r="140" spans="24:24">
      <c r="X140" s="56"/>
    </row>
    <row r="141" spans="24:24">
      <c r="X141" s="56"/>
    </row>
    <row r="142" spans="24:24">
      <c r="X142" s="56"/>
    </row>
    <row r="143" spans="24:24">
      <c r="X143" s="56"/>
    </row>
    <row r="144" spans="24:24">
      <c r="X144" s="56"/>
    </row>
    <row r="145" spans="24:24">
      <c r="X145" s="56"/>
    </row>
    <row r="146" spans="24:24">
      <c r="X146" s="56"/>
    </row>
    <row r="147" spans="24:24">
      <c r="X147" s="56"/>
    </row>
    <row r="148" spans="24:24">
      <c r="X148" s="56"/>
    </row>
    <row r="149" spans="24:24">
      <c r="X149" s="56"/>
    </row>
    <row r="150" spans="24:24">
      <c r="X150" s="56"/>
    </row>
    <row r="151" spans="24:24">
      <c r="X151" s="56"/>
    </row>
    <row r="152" spans="24:24">
      <c r="X152" s="56"/>
    </row>
    <row r="153" spans="24:24">
      <c r="X153" s="56"/>
    </row>
    <row r="154" spans="24:24">
      <c r="X154" s="56"/>
    </row>
    <row r="155" spans="24:24">
      <c r="X155" s="56"/>
    </row>
    <row r="156" spans="24:24">
      <c r="X156" s="56"/>
    </row>
    <row r="157" spans="24:24">
      <c r="X157" s="56"/>
    </row>
    <row r="158" spans="24:24">
      <c r="X158" s="56"/>
    </row>
    <row r="159" spans="24:24">
      <c r="X159" s="56"/>
    </row>
    <row r="160" spans="24:24">
      <c r="X160" s="56"/>
    </row>
    <row r="161" spans="24:24">
      <c r="X161" s="56"/>
    </row>
    <row r="162" spans="24:24">
      <c r="X162" s="56"/>
    </row>
    <row r="163" spans="24:24">
      <c r="X163" s="56"/>
    </row>
    <row r="164" spans="24:24">
      <c r="X164" s="56"/>
    </row>
    <row r="165" spans="24:24">
      <c r="X165" s="56"/>
    </row>
    <row r="166" spans="24:24">
      <c r="X166" s="56"/>
    </row>
    <row r="167" spans="24:24">
      <c r="X167" s="56"/>
    </row>
    <row r="168" spans="24:24">
      <c r="X168" s="56"/>
    </row>
    <row r="169" spans="24:24">
      <c r="X169" s="56"/>
    </row>
    <row r="170" spans="24:24">
      <c r="X170" s="56"/>
    </row>
    <row r="171" spans="24:24">
      <c r="X171" s="56"/>
    </row>
    <row r="172" spans="24:24">
      <c r="X172" s="56"/>
    </row>
    <row r="173" spans="24:24">
      <c r="X173" s="56"/>
    </row>
    <row r="174" spans="24:24">
      <c r="X174" s="56"/>
    </row>
    <row r="175" spans="24:24">
      <c r="X175" s="56"/>
    </row>
    <row r="176" spans="24:24">
      <c r="X176" s="56"/>
    </row>
    <row r="177" spans="24:24">
      <c r="X177" s="56"/>
    </row>
    <row r="178" spans="24:24">
      <c r="X178" s="56"/>
    </row>
    <row r="179" spans="24:24">
      <c r="X179" s="56"/>
    </row>
    <row r="180" spans="24:24">
      <c r="X180" s="56"/>
    </row>
    <row r="181" spans="24:24">
      <c r="X181" s="56"/>
    </row>
    <row r="182" spans="24:24">
      <c r="X182" s="56"/>
    </row>
    <row r="183" spans="24:24">
      <c r="X183" s="56"/>
    </row>
    <row r="184" spans="24:24">
      <c r="X184" s="56"/>
    </row>
    <row r="185" spans="24:24">
      <c r="X185" s="56"/>
    </row>
    <row r="186" spans="24:24">
      <c r="X186" s="56"/>
    </row>
    <row r="187" spans="24:24">
      <c r="X187" s="56"/>
    </row>
    <row r="188" spans="24:24">
      <c r="X188" s="56"/>
    </row>
    <row r="189" spans="24:24">
      <c r="X189" s="56"/>
    </row>
    <row r="190" spans="24:24">
      <c r="X190" s="56"/>
    </row>
    <row r="191" spans="24:24">
      <c r="X191" s="56"/>
    </row>
    <row r="192" spans="24:24">
      <c r="X192" s="56"/>
    </row>
    <row r="193" spans="24:24">
      <c r="X193" s="56"/>
    </row>
    <row r="194" spans="24:24">
      <c r="X194" s="56"/>
    </row>
    <row r="195" spans="24:24">
      <c r="X195" s="56"/>
    </row>
    <row r="196" spans="24:24">
      <c r="X196" s="56"/>
    </row>
    <row r="197" spans="24:24">
      <c r="X197" s="56"/>
    </row>
    <row r="198" spans="24:24">
      <c r="X198" s="56"/>
    </row>
    <row r="199" spans="24:24">
      <c r="X199" s="56"/>
    </row>
    <row r="200" spans="24:24">
      <c r="X200" s="56"/>
    </row>
    <row r="201" spans="24:24">
      <c r="X201" s="56"/>
    </row>
    <row r="202" spans="24:24">
      <c r="X202" s="56"/>
    </row>
    <row r="203" spans="24:24">
      <c r="X203" s="56"/>
    </row>
    <row r="204" spans="24:24">
      <c r="X204" s="56"/>
    </row>
    <row r="205" spans="24:24">
      <c r="X205" s="56"/>
    </row>
    <row r="206" spans="24:24">
      <c r="X206" s="56"/>
    </row>
    <row r="207" spans="24:24">
      <c r="X207" s="56"/>
    </row>
    <row r="208" spans="24:24">
      <c r="X208" s="56"/>
    </row>
    <row r="209" spans="24:24">
      <c r="X209" s="56"/>
    </row>
    <row r="210" spans="24:24">
      <c r="X210" s="56"/>
    </row>
    <row r="211" spans="24:24">
      <c r="X211" s="56"/>
    </row>
    <row r="212" spans="24:24">
      <c r="X212" s="56"/>
    </row>
    <row r="213" spans="24:24">
      <c r="X213" s="56"/>
    </row>
    <row r="214" spans="24:24">
      <c r="X214" s="56"/>
    </row>
    <row r="215" spans="24:24">
      <c r="X215" s="56"/>
    </row>
    <row r="216" spans="24:24">
      <c r="X216" s="56"/>
    </row>
    <row r="217" spans="24:24">
      <c r="X217" s="56"/>
    </row>
    <row r="218" spans="24:24">
      <c r="X218" s="56"/>
    </row>
    <row r="219" spans="24:24">
      <c r="X219" s="56"/>
    </row>
    <row r="220" spans="24:24">
      <c r="X220" s="56"/>
    </row>
    <row r="221" spans="24:24">
      <c r="X221" s="56"/>
    </row>
    <row r="222" spans="24:24">
      <c r="X222" s="56"/>
    </row>
    <row r="223" spans="24:24">
      <c r="X223" s="56"/>
    </row>
    <row r="224" spans="24:24">
      <c r="X224" s="56"/>
    </row>
    <row r="225" spans="24:24">
      <c r="X225" s="56"/>
    </row>
    <row r="226" spans="24:24">
      <c r="X226" s="56"/>
    </row>
    <row r="227" spans="24:24">
      <c r="X227" s="56"/>
    </row>
    <row r="228" spans="24:24">
      <c r="X228" s="56"/>
    </row>
    <row r="229" spans="24:24">
      <c r="X229" s="56"/>
    </row>
    <row r="230" spans="24:24">
      <c r="X230" s="56"/>
    </row>
    <row r="231" spans="24:24">
      <c r="X231" s="56"/>
    </row>
    <row r="232" spans="24:24">
      <c r="X232" s="56"/>
    </row>
    <row r="233" spans="24:24">
      <c r="X233" s="56"/>
    </row>
    <row r="234" spans="24:24">
      <c r="X234" s="56"/>
    </row>
    <row r="235" spans="24:24">
      <c r="X235" s="56"/>
    </row>
    <row r="236" spans="24:24">
      <c r="X236" s="56"/>
    </row>
    <row r="237" spans="24:24">
      <c r="X237" s="56"/>
    </row>
    <row r="238" spans="24:24">
      <c r="X238" s="56"/>
    </row>
    <row r="239" spans="24:24">
      <c r="X239" s="56"/>
    </row>
    <row r="240" spans="24:24">
      <c r="X240" s="56"/>
    </row>
    <row r="241" spans="24:24">
      <c r="X241" s="56"/>
    </row>
    <row r="242" spans="24:24">
      <c r="X242" s="56"/>
    </row>
    <row r="243" spans="24:24">
      <c r="X243" s="56"/>
    </row>
    <row r="244" spans="24:24">
      <c r="X244" s="56"/>
    </row>
    <row r="245" spans="24:24">
      <c r="X245" s="56"/>
    </row>
    <row r="246" spans="24:24">
      <c r="X246" s="56"/>
    </row>
    <row r="247" spans="24:24">
      <c r="X247" s="56"/>
    </row>
    <row r="248" spans="24:24">
      <c r="X248" s="56"/>
    </row>
    <row r="249" spans="24:24">
      <c r="X249" s="56"/>
    </row>
    <row r="250" spans="24:24">
      <c r="X250" s="56"/>
    </row>
    <row r="251" spans="24:24">
      <c r="X251" s="56"/>
    </row>
    <row r="252" spans="24:24">
      <c r="X252" s="56"/>
    </row>
    <row r="253" spans="24:24">
      <c r="X253" s="56"/>
    </row>
    <row r="254" spans="24:24">
      <c r="X254" s="56"/>
    </row>
    <row r="255" spans="24:24">
      <c r="X255" s="56"/>
    </row>
    <row r="256" spans="24:24">
      <c r="X256" s="56"/>
    </row>
    <row r="257" spans="24:24">
      <c r="X257" s="56"/>
    </row>
    <row r="258" spans="24:24">
      <c r="X258" s="56"/>
    </row>
    <row r="259" spans="24:24">
      <c r="X259" s="56"/>
    </row>
    <row r="260" spans="24:24">
      <c r="X260" s="56"/>
    </row>
    <row r="261" spans="24:24">
      <c r="X261" s="56"/>
    </row>
    <row r="262" spans="24:24">
      <c r="X262" s="56"/>
    </row>
    <row r="263" spans="24:24">
      <c r="X263" s="56"/>
    </row>
    <row r="264" spans="24:24">
      <c r="X264" s="56"/>
    </row>
    <row r="265" spans="24:24">
      <c r="X265" s="56"/>
    </row>
    <row r="266" spans="24:24">
      <c r="X266" s="56"/>
    </row>
    <row r="267" spans="24:24">
      <c r="X267" s="56"/>
    </row>
    <row r="268" spans="24:24">
      <c r="X268" s="56"/>
    </row>
    <row r="269" spans="24:24">
      <c r="X269" s="56"/>
    </row>
    <row r="270" spans="24:24">
      <c r="X270" s="56"/>
    </row>
    <row r="271" spans="24:24">
      <c r="X271" s="56"/>
    </row>
    <row r="272" spans="24:24">
      <c r="X272" s="56"/>
    </row>
    <row r="273" spans="24:24">
      <c r="X273" s="56"/>
    </row>
    <row r="274" spans="24:24">
      <c r="X274" s="56"/>
    </row>
    <row r="275" spans="24:24">
      <c r="X275" s="56"/>
    </row>
    <row r="276" spans="24:24">
      <c r="X276" s="56"/>
    </row>
    <row r="277" spans="24:24">
      <c r="X277" s="56"/>
    </row>
    <row r="278" spans="24:24">
      <c r="X278" s="56"/>
    </row>
    <row r="279" spans="24:24">
      <c r="X279" s="56"/>
    </row>
    <row r="280" spans="24:24">
      <c r="X280" s="56"/>
    </row>
    <row r="281" spans="24:24">
      <c r="X281" s="56"/>
    </row>
    <row r="282" spans="24:24">
      <c r="X282" s="56"/>
    </row>
    <row r="283" spans="24:24">
      <c r="X283" s="56"/>
    </row>
    <row r="284" spans="24:24">
      <c r="X284" s="56"/>
    </row>
    <row r="285" spans="24:24">
      <c r="X285" s="56"/>
    </row>
    <row r="286" spans="24:24">
      <c r="X286" s="56"/>
    </row>
    <row r="287" spans="24:24">
      <c r="X287" s="56"/>
    </row>
    <row r="288" spans="24:24">
      <c r="X288" s="56"/>
    </row>
    <row r="289" spans="24:24">
      <c r="X289" s="56"/>
    </row>
    <row r="290" spans="24:24">
      <c r="X290" s="56"/>
    </row>
    <row r="291" spans="24:24">
      <c r="X291" s="56"/>
    </row>
    <row r="292" spans="24:24">
      <c r="X292" s="56"/>
    </row>
    <row r="293" spans="24:24">
      <c r="X293" s="56"/>
    </row>
    <row r="294" spans="24:24">
      <c r="X294" s="56"/>
    </row>
    <row r="295" spans="24:24">
      <c r="X295" s="56"/>
    </row>
    <row r="296" spans="24:24">
      <c r="X296" s="56"/>
    </row>
    <row r="297" spans="24:24">
      <c r="X297" s="56"/>
    </row>
    <row r="298" spans="24:24">
      <c r="X298" s="56"/>
    </row>
    <row r="299" spans="24:24">
      <c r="X299" s="56"/>
    </row>
    <row r="300" spans="24:24">
      <c r="X300" s="56"/>
    </row>
    <row r="301" spans="24:24">
      <c r="X301" s="56"/>
    </row>
    <row r="302" spans="24:24">
      <c r="X302" s="56"/>
    </row>
    <row r="303" spans="24:24">
      <c r="X303" s="56"/>
    </row>
    <row r="304" spans="24:24">
      <c r="X304" s="56"/>
    </row>
    <row r="305" spans="24:24">
      <c r="X305" s="56"/>
    </row>
    <row r="306" spans="24:24">
      <c r="X306" s="56"/>
    </row>
    <row r="307" spans="24:24">
      <c r="X307" s="56"/>
    </row>
    <row r="308" spans="24:24">
      <c r="X308" s="56"/>
    </row>
    <row r="309" spans="24:24">
      <c r="X309" s="56"/>
    </row>
    <row r="310" spans="24:24">
      <c r="X310" s="56"/>
    </row>
    <row r="311" spans="24:24">
      <c r="X311" s="56"/>
    </row>
    <row r="312" spans="24:24">
      <c r="X312" s="56"/>
    </row>
    <row r="313" spans="24:24">
      <c r="X313" s="56"/>
    </row>
    <row r="314" spans="24:24">
      <c r="X314" s="56"/>
    </row>
    <row r="315" spans="24:24">
      <c r="X315" s="56"/>
    </row>
    <row r="316" spans="24:24">
      <c r="X316" s="56"/>
    </row>
    <row r="317" spans="24:24">
      <c r="X317" s="56"/>
    </row>
    <row r="318" spans="24:24">
      <c r="X318" s="56"/>
    </row>
    <row r="319" spans="24:24">
      <c r="X319" s="56"/>
    </row>
    <row r="320" spans="24:24">
      <c r="X320" s="56"/>
    </row>
    <row r="321" spans="24:24">
      <c r="X321" s="56"/>
    </row>
    <row r="322" spans="24:24">
      <c r="X322" s="56"/>
    </row>
    <row r="323" spans="24:24">
      <c r="X323" s="56"/>
    </row>
    <row r="324" spans="24:24">
      <c r="X324" s="56"/>
    </row>
    <row r="325" spans="24:24">
      <c r="X325" s="56"/>
    </row>
    <row r="326" spans="24:24">
      <c r="X326" s="56"/>
    </row>
    <row r="327" spans="24:24">
      <c r="X327" s="56"/>
    </row>
    <row r="328" spans="24:24">
      <c r="X328" s="56"/>
    </row>
    <row r="329" spans="24:24">
      <c r="X329" s="56"/>
    </row>
    <row r="330" spans="24:24">
      <c r="X330" s="56"/>
    </row>
    <row r="331" spans="24:24">
      <c r="X331" s="56"/>
    </row>
    <row r="332" spans="24:24">
      <c r="X332" s="56"/>
    </row>
    <row r="333" spans="24:24">
      <c r="X333" s="56"/>
    </row>
    <row r="334" spans="24:24">
      <c r="X334" s="56"/>
    </row>
    <row r="335" spans="24:24">
      <c r="X335" s="56"/>
    </row>
    <row r="336" spans="24:24">
      <c r="X336" s="56"/>
    </row>
    <row r="337" spans="24:24">
      <c r="X337" s="56"/>
    </row>
    <row r="338" spans="24:24">
      <c r="X338" s="56"/>
    </row>
    <row r="339" spans="24:24">
      <c r="X339" s="56"/>
    </row>
    <row r="340" spans="24:24">
      <c r="X340" s="56"/>
    </row>
    <row r="341" spans="24:24">
      <c r="X341" s="56"/>
    </row>
    <row r="342" spans="24:24">
      <c r="X342" s="56"/>
    </row>
    <row r="343" spans="24:24">
      <c r="X343" s="56"/>
    </row>
    <row r="344" spans="24:24">
      <c r="X344" s="56"/>
    </row>
    <row r="345" spans="24:24">
      <c r="X345" s="56"/>
    </row>
    <row r="346" spans="24:24">
      <c r="X346" s="56"/>
    </row>
    <row r="347" spans="24:24">
      <c r="X347" s="56"/>
    </row>
    <row r="348" spans="24:24">
      <c r="X348" s="56"/>
    </row>
    <row r="349" spans="24:24">
      <c r="X349" s="56"/>
    </row>
    <row r="350" spans="24:24">
      <c r="X350" s="56"/>
    </row>
    <row r="351" spans="24:24">
      <c r="X351" s="56"/>
    </row>
  </sheetData>
  <phoneticPr fontId="4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1"/>
  </sheetPr>
  <dimension ref="A1:X32"/>
  <sheetViews>
    <sheetView showGridLines="0" view="pageBreakPreview" zoomScaleNormal="120" zoomScaleSheetLayoutView="100" workbookViewId="0">
      <pane ySplit="4" topLeftCell="A9" activePane="bottomLeft" state="frozen"/>
      <selection activeCell="Z19" sqref="Z19"/>
      <selection pane="bottomLeft" activeCell="Z19" sqref="Z19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4" width="3.6640625" style="29" hidden="1" customWidth="1"/>
    <col min="5" max="5" width="4.8867187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"&amp;TEXT('1.諸元･総合結果その1-1'!AG4,"yyyy/m/d"))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627</v>
      </c>
      <c r="D3" s="1261" t="s">
        <v>599</v>
      </c>
      <c r="E3" s="1261" t="s">
        <v>8</v>
      </c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255" t="s">
        <v>524</v>
      </c>
      <c r="X3" s="1368" t="s">
        <v>368</v>
      </c>
    </row>
    <row r="4" spans="1:24" s="183" customFormat="1" ht="24" customHeight="1">
      <c r="A4" s="321" t="s">
        <v>49</v>
      </c>
      <c r="B4" s="1262"/>
      <c r="C4" s="1262"/>
      <c r="D4" s="1262"/>
      <c r="E4" s="1262"/>
      <c r="F4" s="29"/>
      <c r="G4" s="287" t="s">
        <v>80</v>
      </c>
      <c r="H4" s="401" t="s">
        <v>7</v>
      </c>
      <c r="I4" s="401" t="s">
        <v>4</v>
      </c>
      <c r="J4" s="401" t="s">
        <v>5</v>
      </c>
      <c r="K4" s="401" t="s">
        <v>566</v>
      </c>
      <c r="L4" s="1348" t="s">
        <v>567</v>
      </c>
      <c r="M4" s="1348"/>
      <c r="N4" s="1348" t="s">
        <v>597</v>
      </c>
      <c r="O4" s="1348"/>
      <c r="P4" s="1348" t="s">
        <v>569</v>
      </c>
      <c r="Q4" s="1348"/>
      <c r="R4" s="1348" t="s">
        <v>570</v>
      </c>
      <c r="S4" s="1348"/>
      <c r="T4" s="288" t="s">
        <v>396</v>
      </c>
      <c r="U4" s="1345"/>
      <c r="V4" s="1388"/>
      <c r="W4" s="295" t="s">
        <v>525</v>
      </c>
      <c r="X4" s="1369"/>
    </row>
    <row r="5" spans="1:24" s="184" customFormat="1" ht="12" customHeight="1">
      <c r="A5" s="1257" t="str">
        <f>IF(H8="","",H8)</f>
        <v/>
      </c>
      <c r="B5" s="1268"/>
      <c r="C5" s="1302" t="str">
        <f>IF(H13="","",H13)</f>
        <v/>
      </c>
      <c r="D5" s="1351">
        <f>Henkan(U5)</f>
        <v>0</v>
      </c>
      <c r="E5" s="1263">
        <v>1</v>
      </c>
      <c r="G5" s="261"/>
      <c r="H5" s="262"/>
      <c r="I5" s="1340" t="s">
        <v>576</v>
      </c>
      <c r="J5" s="1341">
        <v>60</v>
      </c>
      <c r="K5" s="663" t="s">
        <v>573</v>
      </c>
      <c r="L5" s="1378" t="s">
        <v>577</v>
      </c>
      <c r="M5" s="1379"/>
      <c r="N5" s="1380" t="s">
        <v>579</v>
      </c>
      <c r="O5" s="1381"/>
      <c r="P5" s="1277" t="s">
        <v>582</v>
      </c>
      <c r="Q5" s="1278"/>
      <c r="R5" s="1279" t="s">
        <v>585</v>
      </c>
      <c r="S5" s="1278"/>
      <c r="T5" s="1290"/>
      <c r="U5" s="1295" t="s">
        <v>523</v>
      </c>
      <c r="V5" s="1370"/>
      <c r="W5" s="1385"/>
      <c r="X5" s="1306" t="s">
        <v>630</v>
      </c>
    </row>
    <row r="6" spans="1:24" s="184" customFormat="1" ht="12" customHeight="1">
      <c r="A6" s="1258"/>
      <c r="B6" s="1269"/>
      <c r="C6" s="1303"/>
      <c r="D6" s="1352"/>
      <c r="E6" s="1264"/>
      <c r="G6" s="261"/>
      <c r="H6" s="262"/>
      <c r="I6" s="1312"/>
      <c r="J6" s="1314"/>
      <c r="K6" s="263" t="s">
        <v>574</v>
      </c>
      <c r="L6" s="1376" t="s">
        <v>578</v>
      </c>
      <c r="M6" s="1377"/>
      <c r="N6" s="1299" t="s">
        <v>580</v>
      </c>
      <c r="O6" s="1300"/>
      <c r="P6" s="1301" t="s">
        <v>583</v>
      </c>
      <c r="Q6" s="1301"/>
      <c r="R6" s="1280" t="s">
        <v>586</v>
      </c>
      <c r="S6" s="1281"/>
      <c r="T6" s="1291"/>
      <c r="U6" s="1295"/>
      <c r="V6" s="1370"/>
      <c r="W6" s="1385"/>
      <c r="X6" s="1307"/>
    </row>
    <row r="7" spans="1:24" s="184" customFormat="1" ht="12" customHeight="1">
      <c r="A7" s="1258"/>
      <c r="B7" s="1269"/>
      <c r="C7" s="1303"/>
      <c r="D7" s="1352"/>
      <c r="E7" s="1265"/>
      <c r="G7" s="261"/>
      <c r="H7" s="264"/>
      <c r="I7" s="1313"/>
      <c r="J7" s="1315"/>
      <c r="K7" s="263" t="s">
        <v>575</v>
      </c>
      <c r="L7" s="1374" t="s">
        <v>670</v>
      </c>
      <c r="M7" s="1375"/>
      <c r="N7" s="1376" t="s">
        <v>581</v>
      </c>
      <c r="O7" s="1377"/>
      <c r="P7" s="1372" t="s">
        <v>584</v>
      </c>
      <c r="Q7" s="1373"/>
      <c r="R7" s="1282"/>
      <c r="S7" s="1283"/>
      <c r="T7" s="1291"/>
      <c r="U7" s="1295"/>
      <c r="V7" s="1370"/>
      <c r="W7" s="1385"/>
      <c r="X7" s="1308"/>
    </row>
    <row r="8" spans="1:24" s="184" customFormat="1" ht="24" customHeight="1">
      <c r="A8" s="1258"/>
      <c r="B8" s="1264"/>
      <c r="C8" s="1302" t="str">
        <f>IF(H14="","",H14)</f>
        <v/>
      </c>
      <c r="D8" s="1353"/>
      <c r="E8" s="335">
        <v>1</v>
      </c>
      <c r="G8" s="1123" t="s">
        <v>713</v>
      </c>
      <c r="H8" s="631"/>
      <c r="I8" s="1398" t="s">
        <v>593</v>
      </c>
      <c r="J8" s="1315">
        <v>91</v>
      </c>
      <c r="K8" s="265" t="s">
        <v>605</v>
      </c>
      <c r="L8" s="1342" t="s">
        <v>529</v>
      </c>
      <c r="M8" s="1343"/>
      <c r="N8" s="1342" t="s">
        <v>604</v>
      </c>
      <c r="O8" s="1343"/>
      <c r="P8" s="1297" t="s">
        <v>603</v>
      </c>
      <c r="Q8" s="1298"/>
      <c r="R8" s="1288" t="s">
        <v>601</v>
      </c>
      <c r="S8" s="1289"/>
      <c r="T8" s="1355"/>
      <c r="U8" s="1295"/>
      <c r="V8" s="1370"/>
      <c r="W8" s="1385"/>
      <c r="X8" s="266" t="s">
        <v>632</v>
      </c>
    </row>
    <row r="9" spans="1:24" s="184" customFormat="1" ht="24" customHeight="1">
      <c r="A9" s="1258"/>
      <c r="B9" s="1264"/>
      <c r="C9" s="1303"/>
      <c r="D9" s="1353"/>
      <c r="E9" s="335">
        <v>1</v>
      </c>
      <c r="G9" s="1123"/>
      <c r="H9" s="927" t="str">
        <f>CHOOSE(H8+1,"","左　側
張出し
床　版","左　側
歩道下
床　版","車道下
床　版","右　側
歩道下
床　版","右　側
張出し
床　版")</f>
        <v/>
      </c>
      <c r="I9" s="1399"/>
      <c r="J9" s="1315"/>
      <c r="K9" s="267"/>
      <c r="L9" s="1357"/>
      <c r="M9" s="1358"/>
      <c r="N9" s="1349" t="s">
        <v>594</v>
      </c>
      <c r="O9" s="1350"/>
      <c r="P9" s="1332" t="s">
        <v>595</v>
      </c>
      <c r="Q9" s="1333"/>
      <c r="R9" s="1332" t="s">
        <v>602</v>
      </c>
      <c r="S9" s="1333"/>
      <c r="T9" s="1356"/>
      <c r="U9" s="1295"/>
      <c r="V9" s="1370"/>
      <c r="W9" s="1385"/>
      <c r="X9" s="266" t="s">
        <v>521</v>
      </c>
    </row>
    <row r="10" spans="1:24" ht="24" customHeight="1">
      <c r="A10" s="1258"/>
      <c r="B10" s="1266"/>
      <c r="C10" s="1274"/>
      <c r="D10" s="1353"/>
      <c r="E10" s="335">
        <v>1</v>
      </c>
      <c r="G10" s="1123"/>
      <c r="H10" s="927"/>
      <c r="I10" s="1286" t="s">
        <v>15</v>
      </c>
      <c r="J10" s="1309">
        <v>77</v>
      </c>
      <c r="K10" s="1270" t="s">
        <v>552</v>
      </c>
      <c r="L10" s="1324" t="s">
        <v>24</v>
      </c>
      <c r="M10" s="1325"/>
      <c r="N10" s="1316" t="s">
        <v>21</v>
      </c>
      <c r="O10" s="1317"/>
      <c r="P10" s="1284"/>
      <c r="Q10" s="1285"/>
      <c r="R10" s="1284"/>
      <c r="S10" s="1285"/>
      <c r="T10" s="1276"/>
      <c r="U10" s="1295"/>
      <c r="V10" s="1370"/>
      <c r="W10" s="1385"/>
      <c r="X10" s="266" t="s">
        <v>662</v>
      </c>
    </row>
    <row r="11" spans="1:24" ht="24" customHeight="1">
      <c r="A11" s="1258"/>
      <c r="B11" s="1267"/>
      <c r="C11" s="1275"/>
      <c r="D11" s="1354"/>
      <c r="E11" s="341">
        <v>1</v>
      </c>
      <c r="F11" s="268"/>
      <c r="G11" s="1123"/>
      <c r="H11" s="927"/>
      <c r="I11" s="1287"/>
      <c r="J11" s="1310"/>
      <c r="K11" s="1271"/>
      <c r="L11" s="1326"/>
      <c r="M11" s="1327"/>
      <c r="N11" s="1316" t="s">
        <v>22</v>
      </c>
      <c r="O11" s="1317"/>
      <c r="P11" s="1284"/>
      <c r="Q11" s="1285"/>
      <c r="R11" s="1284"/>
      <c r="S11" s="1285"/>
      <c r="T11" s="1276"/>
      <c r="U11" s="1295"/>
      <c r="V11" s="1370"/>
      <c r="W11" s="1385"/>
      <c r="X11" s="266" t="s">
        <v>631</v>
      </c>
    </row>
    <row r="12" spans="1:24" ht="24" customHeight="1">
      <c r="A12" s="1258"/>
      <c r="B12" s="1264"/>
      <c r="C12" s="1274"/>
      <c r="D12" s="269"/>
      <c r="E12" s="29">
        <v>1</v>
      </c>
      <c r="F12" s="268"/>
      <c r="G12" s="1123"/>
      <c r="H12" s="270" t="s">
        <v>229</v>
      </c>
      <c r="I12" s="1286" t="s">
        <v>14</v>
      </c>
      <c r="J12" s="1391">
        <v>81</v>
      </c>
      <c r="K12" s="1322" t="s">
        <v>528</v>
      </c>
      <c r="L12" s="1292" t="s">
        <v>19</v>
      </c>
      <c r="M12" s="1293"/>
      <c r="N12" s="1394" t="s">
        <v>23</v>
      </c>
      <c r="O12" s="1395"/>
      <c r="P12" s="1284"/>
      <c r="Q12" s="1285"/>
      <c r="R12" s="1284"/>
      <c r="S12" s="1285"/>
      <c r="T12" s="1276"/>
      <c r="U12" s="1295"/>
      <c r="V12" s="1370"/>
      <c r="W12" s="1385"/>
      <c r="X12" s="1365"/>
    </row>
    <row r="13" spans="1:24" ht="24" customHeight="1">
      <c r="A13" s="1258"/>
      <c r="B13" s="1264"/>
      <c r="C13" s="1275"/>
      <c r="D13" s="269"/>
      <c r="E13" s="406"/>
      <c r="F13" s="268"/>
      <c r="G13" s="1127" t="s">
        <v>714</v>
      </c>
      <c r="H13" s="632"/>
      <c r="I13" s="1287"/>
      <c r="J13" s="1310"/>
      <c r="K13" s="1323"/>
      <c r="L13" s="1292" t="s">
        <v>20</v>
      </c>
      <c r="M13" s="1293"/>
      <c r="N13" s="1396"/>
      <c r="O13" s="1397"/>
      <c r="P13" s="1284"/>
      <c r="Q13" s="1285"/>
      <c r="R13" s="1284"/>
      <c r="S13" s="1285"/>
      <c r="T13" s="1276"/>
      <c r="U13" s="1295"/>
      <c r="V13" s="1370"/>
      <c r="W13" s="1385"/>
      <c r="X13" s="1366"/>
    </row>
    <row r="14" spans="1:24" ht="12" customHeight="1">
      <c r="A14" s="1258"/>
      <c r="B14" s="1264"/>
      <c r="C14" s="1275"/>
      <c r="D14" s="136"/>
      <c r="E14" s="1261" t="s">
        <v>600</v>
      </c>
      <c r="G14" s="1127"/>
      <c r="H14" s="1305"/>
      <c r="I14" s="1392" t="s">
        <v>98</v>
      </c>
      <c r="J14" s="1389">
        <v>117</v>
      </c>
      <c r="K14" s="1320" t="s">
        <v>527</v>
      </c>
      <c r="L14" s="1359" t="s">
        <v>553</v>
      </c>
      <c r="M14" s="1360"/>
      <c r="N14" s="1364" t="s">
        <v>554</v>
      </c>
      <c r="O14" s="1360"/>
      <c r="P14" s="1329"/>
      <c r="Q14" s="1330"/>
      <c r="R14" s="1329"/>
      <c r="S14" s="1330"/>
      <c r="T14" s="1259"/>
      <c r="U14" s="1295"/>
      <c r="V14" s="1370"/>
      <c r="W14" s="1385"/>
      <c r="X14" s="1366"/>
    </row>
    <row r="15" spans="1:24" ht="12" customHeight="1">
      <c r="A15" s="1258"/>
      <c r="B15" s="1264"/>
      <c r="C15" s="1275"/>
      <c r="D15" s="136"/>
      <c r="E15" s="1261"/>
      <c r="G15" s="1127"/>
      <c r="H15" s="1305"/>
      <c r="I15" s="1393"/>
      <c r="J15" s="1390"/>
      <c r="K15" s="1321"/>
      <c r="L15" s="1361"/>
      <c r="M15" s="1361"/>
      <c r="N15" s="1361"/>
      <c r="O15" s="1361"/>
      <c r="P15" s="1331"/>
      <c r="Q15" s="1331"/>
      <c r="R15" s="1331"/>
      <c r="S15" s="1331"/>
      <c r="T15" s="1260"/>
      <c r="U15" s="1295"/>
      <c r="V15" s="1370"/>
      <c r="W15" s="1385"/>
      <c r="X15" s="1366"/>
    </row>
    <row r="16" spans="1:24" ht="12" customHeight="1">
      <c r="A16" s="1258"/>
      <c r="B16" s="1264"/>
      <c r="C16" s="1275"/>
      <c r="D16" s="136"/>
      <c r="E16" s="1261"/>
      <c r="G16" s="1127"/>
      <c r="H16" s="271"/>
      <c r="I16" s="1318" t="s">
        <v>571</v>
      </c>
      <c r="J16" s="1391">
        <v>86</v>
      </c>
      <c r="K16" s="1320" t="s">
        <v>527</v>
      </c>
      <c r="L16" s="1342" t="s">
        <v>555</v>
      </c>
      <c r="M16" s="1343"/>
      <c r="N16" s="1342" t="s">
        <v>556</v>
      </c>
      <c r="O16" s="1343"/>
      <c r="P16" s="1329"/>
      <c r="Q16" s="1330"/>
      <c r="R16" s="1329"/>
      <c r="S16" s="1330"/>
      <c r="T16" s="1259"/>
      <c r="U16" s="1295"/>
      <c r="V16" s="1370"/>
      <c r="W16" s="1385"/>
      <c r="X16" s="1366"/>
    </row>
    <row r="17" spans="1:24" ht="12" customHeight="1">
      <c r="A17" s="1258"/>
      <c r="B17" s="1304"/>
      <c r="C17" s="1275"/>
      <c r="D17" s="137"/>
      <c r="E17" s="1262"/>
      <c r="G17" s="1127"/>
      <c r="H17" s="272"/>
      <c r="I17" s="1319"/>
      <c r="J17" s="1310"/>
      <c r="K17" s="1321"/>
      <c r="L17" s="1362"/>
      <c r="M17" s="1363"/>
      <c r="N17" s="1362"/>
      <c r="O17" s="1363"/>
      <c r="P17" s="1331"/>
      <c r="Q17" s="1331"/>
      <c r="R17" s="1331"/>
      <c r="S17" s="1331"/>
      <c r="T17" s="1260"/>
      <c r="U17" s="1295"/>
      <c r="V17" s="1370"/>
      <c r="W17" s="1385"/>
      <c r="X17" s="1366"/>
    </row>
    <row r="18" spans="1:24" s="183" customFormat="1" ht="24" customHeight="1">
      <c r="A18" s="1272" t="s">
        <v>663</v>
      </c>
      <c r="B18" s="1273"/>
      <c r="C18" s="273"/>
      <c r="D18" s="274"/>
      <c r="E18" s="275" t="str">
        <f>Henkan(V5)</f>
        <v/>
      </c>
      <c r="F18" s="276"/>
      <c r="G18" s="1127"/>
      <c r="H18" s="277"/>
      <c r="I18" s="278" t="s">
        <v>596</v>
      </c>
      <c r="J18" s="279" t="s">
        <v>6</v>
      </c>
      <c r="K18" s="280" t="s">
        <v>538</v>
      </c>
      <c r="L18" s="281" t="s">
        <v>16</v>
      </c>
      <c r="M18" s="282" t="s">
        <v>17</v>
      </c>
      <c r="N18" s="282" t="s">
        <v>220</v>
      </c>
      <c r="O18" s="283" t="s">
        <v>500</v>
      </c>
      <c r="P18" s="282" t="s">
        <v>544</v>
      </c>
      <c r="Q18" s="282" t="s">
        <v>543</v>
      </c>
      <c r="R18" s="392"/>
      <c r="S18" s="282"/>
      <c r="T18" s="54"/>
      <c r="U18" s="1296"/>
      <c r="V18" s="1371"/>
      <c r="W18" s="1386"/>
      <c r="X18" s="1367"/>
    </row>
    <row r="19" spans="1:24" s="184" customFormat="1" ht="12" customHeight="1">
      <c r="A19" s="1257" t="str">
        <f>IF(H22="","",H22)</f>
        <v/>
      </c>
      <c r="B19" s="1268"/>
      <c r="C19" s="1302" t="str">
        <f>IF(H27="","",H27)</f>
        <v/>
      </c>
      <c r="D19" s="1351">
        <f>Henkan(U19)</f>
        <v>0</v>
      </c>
      <c r="E19" s="1263">
        <v>1</v>
      </c>
      <c r="G19" s="1127"/>
      <c r="H19" s="259"/>
      <c r="I19" s="1311" t="s">
        <v>576</v>
      </c>
      <c r="J19" s="1314">
        <v>60</v>
      </c>
      <c r="K19" s="260" t="s">
        <v>573</v>
      </c>
      <c r="L19" s="1336" t="s">
        <v>577</v>
      </c>
      <c r="M19" s="1337"/>
      <c r="N19" s="1338" t="s">
        <v>579</v>
      </c>
      <c r="O19" s="1339"/>
      <c r="P19" s="1334" t="s">
        <v>582</v>
      </c>
      <c r="Q19" s="1335"/>
      <c r="R19" s="1400" t="s">
        <v>585</v>
      </c>
      <c r="S19" s="1335"/>
      <c r="T19" s="1276"/>
      <c r="U19" s="1294" t="s">
        <v>523</v>
      </c>
      <c r="V19" s="1370"/>
      <c r="W19" s="1387"/>
      <c r="X19" s="1328" t="s">
        <v>630</v>
      </c>
    </row>
    <row r="20" spans="1:24" s="184" customFormat="1" ht="12" customHeight="1">
      <c r="A20" s="1258"/>
      <c r="B20" s="1269"/>
      <c r="C20" s="1303"/>
      <c r="D20" s="1352"/>
      <c r="E20" s="1264"/>
      <c r="G20" s="1127"/>
      <c r="H20" s="262"/>
      <c r="I20" s="1312"/>
      <c r="J20" s="1314"/>
      <c r="K20" s="263" t="s">
        <v>574</v>
      </c>
      <c r="L20" s="1376" t="s">
        <v>578</v>
      </c>
      <c r="M20" s="1377"/>
      <c r="N20" s="1299" t="s">
        <v>580</v>
      </c>
      <c r="O20" s="1300"/>
      <c r="P20" s="1301" t="s">
        <v>583</v>
      </c>
      <c r="Q20" s="1301"/>
      <c r="R20" s="1280" t="s">
        <v>586</v>
      </c>
      <c r="S20" s="1281"/>
      <c r="T20" s="1291"/>
      <c r="U20" s="1295"/>
      <c r="V20" s="1370"/>
      <c r="W20" s="1385"/>
      <c r="X20" s="1307"/>
    </row>
    <row r="21" spans="1:24" s="184" customFormat="1" ht="12" customHeight="1">
      <c r="A21" s="1258"/>
      <c r="B21" s="1269"/>
      <c r="C21" s="1303"/>
      <c r="D21" s="1352"/>
      <c r="E21" s="1265"/>
      <c r="G21" s="1127"/>
      <c r="H21" s="264"/>
      <c r="I21" s="1313"/>
      <c r="J21" s="1315"/>
      <c r="K21" s="263" t="s">
        <v>575</v>
      </c>
      <c r="L21" s="1374" t="s">
        <v>671</v>
      </c>
      <c r="M21" s="1375"/>
      <c r="N21" s="1376" t="s">
        <v>581</v>
      </c>
      <c r="O21" s="1377"/>
      <c r="P21" s="1372" t="s">
        <v>584</v>
      </c>
      <c r="Q21" s="1373"/>
      <c r="R21" s="1282"/>
      <c r="S21" s="1283"/>
      <c r="T21" s="1291"/>
      <c r="U21" s="1295"/>
      <c r="V21" s="1370"/>
      <c r="W21" s="1385"/>
      <c r="X21" s="1308"/>
    </row>
    <row r="22" spans="1:24" s="184" customFormat="1" ht="24" customHeight="1">
      <c r="A22" s="1258"/>
      <c r="B22" s="1264"/>
      <c r="C22" s="1302" t="str">
        <f>IF(H28="","",H28)</f>
        <v/>
      </c>
      <c r="D22" s="1353"/>
      <c r="E22" s="335">
        <v>1</v>
      </c>
      <c r="G22" s="1127"/>
      <c r="H22" s="631"/>
      <c r="I22" s="1398" t="s">
        <v>593</v>
      </c>
      <c r="J22" s="1315">
        <v>91</v>
      </c>
      <c r="K22" s="265" t="s">
        <v>605</v>
      </c>
      <c r="L22" s="1342" t="s">
        <v>529</v>
      </c>
      <c r="M22" s="1343"/>
      <c r="N22" s="1342" t="s">
        <v>604</v>
      </c>
      <c r="O22" s="1343"/>
      <c r="P22" s="1297" t="s">
        <v>603</v>
      </c>
      <c r="Q22" s="1298"/>
      <c r="R22" s="1288" t="s">
        <v>601</v>
      </c>
      <c r="S22" s="1289"/>
      <c r="T22" s="1355"/>
      <c r="U22" s="1295"/>
      <c r="V22" s="1370"/>
      <c r="W22" s="1385"/>
      <c r="X22" s="266" t="s">
        <v>632</v>
      </c>
    </row>
    <row r="23" spans="1:24" s="184" customFormat="1" ht="24" customHeight="1">
      <c r="A23" s="1258"/>
      <c r="B23" s="1264"/>
      <c r="C23" s="1303"/>
      <c r="D23" s="1353"/>
      <c r="E23" s="335">
        <v>1</v>
      </c>
      <c r="G23" s="1127"/>
      <c r="H23" s="927" t="str">
        <f>CHOOSE(H22+1,"","左　側
張出し
床　版","左　側
歩道下
床　版","車道下
床　版","右　側
歩道下
床　版","右　側
張出し
床　版")</f>
        <v/>
      </c>
      <c r="I23" s="1399"/>
      <c r="J23" s="1315"/>
      <c r="K23" s="267"/>
      <c r="L23" s="1357"/>
      <c r="M23" s="1358"/>
      <c r="N23" s="1349" t="s">
        <v>594</v>
      </c>
      <c r="O23" s="1350"/>
      <c r="P23" s="1332" t="s">
        <v>595</v>
      </c>
      <c r="Q23" s="1333"/>
      <c r="R23" s="1332" t="s">
        <v>602</v>
      </c>
      <c r="S23" s="1333"/>
      <c r="T23" s="1356"/>
      <c r="U23" s="1295"/>
      <c r="V23" s="1370"/>
      <c r="W23" s="1385"/>
      <c r="X23" s="266" t="s">
        <v>521</v>
      </c>
    </row>
    <row r="24" spans="1:24" ht="24" customHeight="1">
      <c r="A24" s="1258"/>
      <c r="B24" s="1266"/>
      <c r="C24" s="1274"/>
      <c r="D24" s="1353"/>
      <c r="E24" s="335">
        <v>1</v>
      </c>
      <c r="G24" s="1127"/>
      <c r="H24" s="927"/>
      <c r="I24" s="1286" t="s">
        <v>15</v>
      </c>
      <c r="J24" s="1309">
        <v>77</v>
      </c>
      <c r="K24" s="1270" t="s">
        <v>552</v>
      </c>
      <c r="L24" s="1324" t="s">
        <v>24</v>
      </c>
      <c r="M24" s="1325"/>
      <c r="N24" s="1316" t="s">
        <v>21</v>
      </c>
      <c r="O24" s="1317"/>
      <c r="P24" s="1284"/>
      <c r="Q24" s="1285"/>
      <c r="R24" s="1284"/>
      <c r="S24" s="1285"/>
      <c r="T24" s="1276"/>
      <c r="U24" s="1295"/>
      <c r="V24" s="1370"/>
      <c r="W24" s="1385"/>
      <c r="X24" s="266" t="s">
        <v>633</v>
      </c>
    </row>
    <row r="25" spans="1:24" ht="24" customHeight="1">
      <c r="A25" s="1258"/>
      <c r="B25" s="1267"/>
      <c r="C25" s="1275"/>
      <c r="D25" s="1354"/>
      <c r="E25" s="341">
        <v>1</v>
      </c>
      <c r="F25" s="268"/>
      <c r="G25" s="1127"/>
      <c r="H25" s="927"/>
      <c r="I25" s="1287"/>
      <c r="J25" s="1310"/>
      <c r="K25" s="1271"/>
      <c r="L25" s="1326"/>
      <c r="M25" s="1327"/>
      <c r="N25" s="1316" t="s">
        <v>22</v>
      </c>
      <c r="O25" s="1317"/>
      <c r="P25" s="1284"/>
      <c r="Q25" s="1285"/>
      <c r="R25" s="1284"/>
      <c r="S25" s="1285"/>
      <c r="T25" s="1276"/>
      <c r="U25" s="1295"/>
      <c r="V25" s="1370"/>
      <c r="W25" s="1385"/>
      <c r="X25" s="266" t="s">
        <v>631</v>
      </c>
    </row>
    <row r="26" spans="1:24" ht="24" customHeight="1">
      <c r="A26" s="1258"/>
      <c r="B26" s="1264"/>
      <c r="C26" s="1274"/>
      <c r="D26" s="269"/>
      <c r="E26" s="406"/>
      <c r="F26" s="268"/>
      <c r="G26" s="1127"/>
      <c r="H26" s="270" t="s">
        <v>229</v>
      </c>
      <c r="I26" s="1286" t="s">
        <v>14</v>
      </c>
      <c r="J26" s="1391">
        <v>81</v>
      </c>
      <c r="K26" s="1322" t="s">
        <v>528</v>
      </c>
      <c r="L26" s="1292" t="s">
        <v>19</v>
      </c>
      <c r="M26" s="1293"/>
      <c r="N26" s="1394" t="s">
        <v>23</v>
      </c>
      <c r="O26" s="1395"/>
      <c r="P26" s="1284"/>
      <c r="Q26" s="1285"/>
      <c r="R26" s="1284"/>
      <c r="S26" s="1285"/>
      <c r="T26" s="1276"/>
      <c r="U26" s="1295"/>
      <c r="V26" s="1370"/>
      <c r="W26" s="1385"/>
      <c r="X26" s="1365"/>
    </row>
    <row r="27" spans="1:24" ht="24" customHeight="1">
      <c r="A27" s="1258"/>
      <c r="B27" s="1264"/>
      <c r="C27" s="1275"/>
      <c r="D27" s="269"/>
      <c r="E27" s="406"/>
      <c r="F27" s="268"/>
      <c r="G27" s="284" t="str">
        <f>"# " &amp; E12 &amp; "/" &amp; $A$1</f>
        <v># 1/1</v>
      </c>
      <c r="H27" s="632"/>
      <c r="I27" s="1287"/>
      <c r="J27" s="1310"/>
      <c r="K27" s="1323"/>
      <c r="L27" s="1292" t="s">
        <v>20</v>
      </c>
      <c r="M27" s="1293"/>
      <c r="N27" s="1396"/>
      <c r="O27" s="1397"/>
      <c r="P27" s="1284"/>
      <c r="Q27" s="1285"/>
      <c r="R27" s="1284"/>
      <c r="S27" s="1285"/>
      <c r="T27" s="1276"/>
      <c r="U27" s="1295"/>
      <c r="V27" s="1370"/>
      <c r="W27" s="1385"/>
      <c r="X27" s="1366"/>
    </row>
    <row r="28" spans="1:24" ht="12" customHeight="1">
      <c r="A28" s="1258"/>
      <c r="B28" s="1264"/>
      <c r="C28" s="1275"/>
      <c r="D28" s="136"/>
      <c r="E28" s="1261" t="s">
        <v>600</v>
      </c>
      <c r="G28" s="285"/>
      <c r="H28" s="1305"/>
      <c r="I28" s="1392" t="s">
        <v>98</v>
      </c>
      <c r="J28" s="1389">
        <v>117</v>
      </c>
      <c r="K28" s="1320" t="s">
        <v>527</v>
      </c>
      <c r="L28" s="1359" t="s">
        <v>553</v>
      </c>
      <c r="M28" s="1360"/>
      <c r="N28" s="1364" t="s">
        <v>554</v>
      </c>
      <c r="O28" s="1360"/>
      <c r="P28" s="1329"/>
      <c r="Q28" s="1330"/>
      <c r="R28" s="1329"/>
      <c r="S28" s="1330"/>
      <c r="T28" s="1259"/>
      <c r="U28" s="1295"/>
      <c r="V28" s="1370"/>
      <c r="W28" s="1385"/>
      <c r="X28" s="1366"/>
    </row>
    <row r="29" spans="1:24" ht="12" customHeight="1">
      <c r="A29" s="1258"/>
      <c r="B29" s="1264"/>
      <c r="C29" s="1275"/>
      <c r="D29" s="136"/>
      <c r="E29" s="1261"/>
      <c r="G29" s="285"/>
      <c r="H29" s="1305"/>
      <c r="I29" s="1393"/>
      <c r="J29" s="1390"/>
      <c r="K29" s="1321"/>
      <c r="L29" s="1361"/>
      <c r="M29" s="1361"/>
      <c r="N29" s="1361"/>
      <c r="O29" s="1361"/>
      <c r="P29" s="1331"/>
      <c r="Q29" s="1331"/>
      <c r="R29" s="1331"/>
      <c r="S29" s="1331"/>
      <c r="T29" s="1260"/>
      <c r="U29" s="1295"/>
      <c r="V29" s="1370"/>
      <c r="W29" s="1385"/>
      <c r="X29" s="1366"/>
    </row>
    <row r="30" spans="1:24" ht="12" customHeight="1">
      <c r="A30" s="1258"/>
      <c r="B30" s="1264"/>
      <c r="C30" s="1275"/>
      <c r="D30" s="136"/>
      <c r="E30" s="1261"/>
      <c r="G30" s="285"/>
      <c r="H30" s="271"/>
      <c r="I30" s="1318" t="s">
        <v>571</v>
      </c>
      <c r="J30" s="1391">
        <v>86</v>
      </c>
      <c r="K30" s="1320" t="s">
        <v>527</v>
      </c>
      <c r="L30" s="1342" t="s">
        <v>555</v>
      </c>
      <c r="M30" s="1343"/>
      <c r="N30" s="1342" t="s">
        <v>556</v>
      </c>
      <c r="O30" s="1343"/>
      <c r="P30" s="1329"/>
      <c r="Q30" s="1330"/>
      <c r="R30" s="1329"/>
      <c r="S30" s="1330"/>
      <c r="T30" s="1259"/>
      <c r="U30" s="1295"/>
      <c r="V30" s="1370"/>
      <c r="W30" s="1385"/>
      <c r="X30" s="1366"/>
    </row>
    <row r="31" spans="1:24" ht="12" customHeight="1">
      <c r="A31" s="1258"/>
      <c r="B31" s="1304"/>
      <c r="C31" s="1275"/>
      <c r="D31" s="137"/>
      <c r="E31" s="1262"/>
      <c r="G31" s="285"/>
      <c r="H31" s="272"/>
      <c r="I31" s="1319"/>
      <c r="J31" s="1310"/>
      <c r="K31" s="1321"/>
      <c r="L31" s="1362"/>
      <c r="M31" s="1363"/>
      <c r="N31" s="1362"/>
      <c r="O31" s="1363"/>
      <c r="P31" s="1331"/>
      <c r="Q31" s="1331"/>
      <c r="R31" s="1331"/>
      <c r="S31" s="1331"/>
      <c r="T31" s="1260"/>
      <c r="U31" s="1295"/>
      <c r="V31" s="1370"/>
      <c r="W31" s="1385"/>
      <c r="X31" s="1366"/>
    </row>
    <row r="32" spans="1:24" s="183" customFormat="1" ht="24" customHeight="1">
      <c r="A32" s="1272"/>
      <c r="B32" s="1273"/>
      <c r="C32" s="273"/>
      <c r="D32" s="274"/>
      <c r="E32" s="275" t="str">
        <f>Henkan(V19)</f>
        <v/>
      </c>
      <c r="F32" s="276"/>
      <c r="G32" s="286"/>
      <c r="H32" s="277"/>
      <c r="I32" s="278" t="s">
        <v>596</v>
      </c>
      <c r="J32" s="279" t="s">
        <v>6</v>
      </c>
      <c r="K32" s="280" t="s">
        <v>538</v>
      </c>
      <c r="L32" s="281" t="s">
        <v>16</v>
      </c>
      <c r="M32" s="282" t="s">
        <v>17</v>
      </c>
      <c r="N32" s="282" t="s">
        <v>220</v>
      </c>
      <c r="O32" s="283" t="s">
        <v>219</v>
      </c>
      <c r="P32" s="282" t="s">
        <v>544</v>
      </c>
      <c r="Q32" s="282" t="s">
        <v>508</v>
      </c>
      <c r="R32" s="392"/>
      <c r="S32" s="282"/>
      <c r="T32" s="54"/>
      <c r="U32" s="1296"/>
      <c r="V32" s="1371"/>
      <c r="W32" s="1386"/>
      <c r="X32" s="1367"/>
    </row>
  </sheetData>
  <sheetProtection sheet="1" scenarios="1"/>
  <mergeCells count="191">
    <mergeCell ref="I30:I31"/>
    <mergeCell ref="K30:K31"/>
    <mergeCell ref="K28:K29"/>
    <mergeCell ref="J28:J29"/>
    <mergeCell ref="J30:J31"/>
    <mergeCell ref="I28:I29"/>
    <mergeCell ref="J26:J27"/>
    <mergeCell ref="J24:J25"/>
    <mergeCell ref="R30:S31"/>
    <mergeCell ref="L28:M29"/>
    <mergeCell ref="P28:Q29"/>
    <mergeCell ref="R28:S29"/>
    <mergeCell ref="N28:O29"/>
    <mergeCell ref="N26:O27"/>
    <mergeCell ref="L30:M31"/>
    <mergeCell ref="J22:J23"/>
    <mergeCell ref="B19:B21"/>
    <mergeCell ref="C19:C21"/>
    <mergeCell ref="E19:E21"/>
    <mergeCell ref="L21:M21"/>
    <mergeCell ref="N21:O21"/>
    <mergeCell ref="R19:S19"/>
    <mergeCell ref="L20:M20"/>
    <mergeCell ref="I22:I23"/>
    <mergeCell ref="R22:S22"/>
    <mergeCell ref="L23:M23"/>
    <mergeCell ref="L22:M22"/>
    <mergeCell ref="V3:V4"/>
    <mergeCell ref="T16:T17"/>
    <mergeCell ref="N23:O23"/>
    <mergeCell ref="N16:O17"/>
    <mergeCell ref="B8:B9"/>
    <mergeCell ref="C8:C9"/>
    <mergeCell ref="B14:B15"/>
    <mergeCell ref="B16:B17"/>
    <mergeCell ref="C14:C15"/>
    <mergeCell ref="C16:C17"/>
    <mergeCell ref="P21:Q21"/>
    <mergeCell ref="D19:D25"/>
    <mergeCell ref="L6:M6"/>
    <mergeCell ref="J14:J15"/>
    <mergeCell ref="K16:K17"/>
    <mergeCell ref="J16:J17"/>
    <mergeCell ref="I14:I15"/>
    <mergeCell ref="J12:J13"/>
    <mergeCell ref="N12:O13"/>
    <mergeCell ref="K12:K13"/>
    <mergeCell ref="G8:G12"/>
    <mergeCell ref="I12:I13"/>
    <mergeCell ref="I8:I9"/>
    <mergeCell ref="J8:J9"/>
    <mergeCell ref="W5:W18"/>
    <mergeCell ref="W19:W32"/>
    <mergeCell ref="P26:Q26"/>
    <mergeCell ref="N22:O22"/>
    <mergeCell ref="R20:S21"/>
    <mergeCell ref="R26:S26"/>
    <mergeCell ref="R24:S24"/>
    <mergeCell ref="P27:Q27"/>
    <mergeCell ref="R27:S27"/>
    <mergeCell ref="R25:S25"/>
    <mergeCell ref="T22:T23"/>
    <mergeCell ref="T26:T27"/>
    <mergeCell ref="T24:T25"/>
    <mergeCell ref="V19:V32"/>
    <mergeCell ref="R23:S23"/>
    <mergeCell ref="N30:O31"/>
    <mergeCell ref="P30:Q31"/>
    <mergeCell ref="P25:Q25"/>
    <mergeCell ref="T14:T15"/>
    <mergeCell ref="N24:O24"/>
    <mergeCell ref="X26:X32"/>
    <mergeCell ref="X12:X18"/>
    <mergeCell ref="W1:X1"/>
    <mergeCell ref="G3:J3"/>
    <mergeCell ref="L4:M4"/>
    <mergeCell ref="P4:Q4"/>
    <mergeCell ref="X3:X4"/>
    <mergeCell ref="V5:V18"/>
    <mergeCell ref="N4:O4"/>
    <mergeCell ref="K24:K25"/>
    <mergeCell ref="L24:M25"/>
    <mergeCell ref="N6:O6"/>
    <mergeCell ref="P6:Q6"/>
    <mergeCell ref="P7:Q7"/>
    <mergeCell ref="L7:M7"/>
    <mergeCell ref="N7:O7"/>
    <mergeCell ref="L5:M5"/>
    <mergeCell ref="N5:O5"/>
    <mergeCell ref="P9:Q9"/>
    <mergeCell ref="U2:X2"/>
    <mergeCell ref="T19:T21"/>
    <mergeCell ref="R11:S11"/>
    <mergeCell ref="P10:Q10"/>
    <mergeCell ref="P8:Q8"/>
    <mergeCell ref="I5:I7"/>
    <mergeCell ref="J5:J7"/>
    <mergeCell ref="P12:Q12"/>
    <mergeCell ref="N8:O8"/>
    <mergeCell ref="N10:O10"/>
    <mergeCell ref="U3:U4"/>
    <mergeCell ref="C5:C7"/>
    <mergeCell ref="K3:T3"/>
    <mergeCell ref="R4:S4"/>
    <mergeCell ref="C10:C11"/>
    <mergeCell ref="N9:O9"/>
    <mergeCell ref="D5:D11"/>
    <mergeCell ref="H9:H11"/>
    <mergeCell ref="T8:T9"/>
    <mergeCell ref="R9:S9"/>
    <mergeCell ref="U5:U18"/>
    <mergeCell ref="R14:S15"/>
    <mergeCell ref="R16:S17"/>
    <mergeCell ref="P14:Q15"/>
    <mergeCell ref="L8:M8"/>
    <mergeCell ref="L9:M9"/>
    <mergeCell ref="L14:M15"/>
    <mergeCell ref="L16:M17"/>
    <mergeCell ref="N14:O15"/>
    <mergeCell ref="X5:X7"/>
    <mergeCell ref="J10:J11"/>
    <mergeCell ref="I19:I21"/>
    <mergeCell ref="J19:J21"/>
    <mergeCell ref="N11:O11"/>
    <mergeCell ref="I16:I17"/>
    <mergeCell ref="K14:K15"/>
    <mergeCell ref="L27:M27"/>
    <mergeCell ref="K26:K27"/>
    <mergeCell ref="L10:M11"/>
    <mergeCell ref="P11:Q11"/>
    <mergeCell ref="X19:X21"/>
    <mergeCell ref="P16:Q17"/>
    <mergeCell ref="P23:Q23"/>
    <mergeCell ref="R12:S12"/>
    <mergeCell ref="R13:S13"/>
    <mergeCell ref="L13:M13"/>
    <mergeCell ref="L12:M12"/>
    <mergeCell ref="P19:Q19"/>
    <mergeCell ref="P13:Q13"/>
    <mergeCell ref="L19:M19"/>
    <mergeCell ref="N25:O25"/>
    <mergeCell ref="I24:I25"/>
    <mergeCell ref="N19:O19"/>
    <mergeCell ref="A32:B32"/>
    <mergeCell ref="L26:M26"/>
    <mergeCell ref="T30:T31"/>
    <mergeCell ref="P24:Q24"/>
    <mergeCell ref="E14:E17"/>
    <mergeCell ref="A19:A31"/>
    <mergeCell ref="U19:U32"/>
    <mergeCell ref="I26:I27"/>
    <mergeCell ref="C24:C25"/>
    <mergeCell ref="P22:Q22"/>
    <mergeCell ref="N20:O20"/>
    <mergeCell ref="P20:Q20"/>
    <mergeCell ref="B22:B23"/>
    <mergeCell ref="C22:C23"/>
    <mergeCell ref="B28:B29"/>
    <mergeCell ref="C28:C29"/>
    <mergeCell ref="B30:B31"/>
    <mergeCell ref="C30:C31"/>
    <mergeCell ref="C26:C27"/>
    <mergeCell ref="H14:H15"/>
    <mergeCell ref="H23:H25"/>
    <mergeCell ref="E28:E31"/>
    <mergeCell ref="H28:H29"/>
    <mergeCell ref="G13:G26"/>
    <mergeCell ref="A5:A17"/>
    <mergeCell ref="T28:T29"/>
    <mergeCell ref="B3:B4"/>
    <mergeCell ref="C3:C4"/>
    <mergeCell ref="D3:D4"/>
    <mergeCell ref="E3:E4"/>
    <mergeCell ref="E5:E7"/>
    <mergeCell ref="B12:B13"/>
    <mergeCell ref="B10:B11"/>
    <mergeCell ref="B5:B7"/>
    <mergeCell ref="K10:K11"/>
    <mergeCell ref="B24:B25"/>
    <mergeCell ref="B26:B27"/>
    <mergeCell ref="A18:B18"/>
    <mergeCell ref="C12:C13"/>
    <mergeCell ref="T12:T13"/>
    <mergeCell ref="P5:Q5"/>
    <mergeCell ref="R5:S5"/>
    <mergeCell ref="R6:S7"/>
    <mergeCell ref="R10:S10"/>
    <mergeCell ref="I10:I11"/>
    <mergeCell ref="R8:S8"/>
    <mergeCell ref="T10:T11"/>
    <mergeCell ref="T5:T7"/>
  </mergeCells>
  <phoneticPr fontId="4"/>
  <conditionalFormatting sqref="J18">
    <cfRule type="expression" dxfId="883" priority="12665">
      <formula>$A18="-1"</formula>
    </cfRule>
  </conditionalFormatting>
  <conditionalFormatting sqref="J32">
    <cfRule type="expression" dxfId="882" priority="12618">
      <formula>$A32="-1"</formula>
    </cfRule>
  </conditionalFormatting>
  <conditionalFormatting sqref="K5">
    <cfRule type="expression" dxfId="881" priority="12422">
      <formula>$B5=1</formula>
    </cfRule>
  </conditionalFormatting>
  <conditionalFormatting sqref="K6">
    <cfRule type="expression" dxfId="880" priority="12421">
      <formula>$B5=11</formula>
    </cfRule>
  </conditionalFormatting>
  <conditionalFormatting sqref="K7">
    <cfRule type="expression" dxfId="879" priority="12420">
      <formula>$B5=12</formula>
    </cfRule>
  </conditionalFormatting>
  <conditionalFormatting sqref="K8">
    <cfRule type="expression" dxfId="878" priority="12687">
      <formula>$B8=1</formula>
    </cfRule>
  </conditionalFormatting>
  <conditionalFormatting sqref="K10:K17">
    <cfRule type="expression" dxfId="877" priority="12668">
      <formula>$B10=1</formula>
    </cfRule>
  </conditionalFormatting>
  <conditionalFormatting sqref="K18">
    <cfRule type="expression" dxfId="876" priority="12664">
      <formula>$A18="1"</formula>
    </cfRule>
  </conditionalFormatting>
  <conditionalFormatting sqref="K19">
    <cfRule type="expression" dxfId="875" priority="12654">
      <formula>$B19=1</formula>
    </cfRule>
  </conditionalFormatting>
  <conditionalFormatting sqref="K20">
    <cfRule type="expression" dxfId="874" priority="12653">
      <formula>$B19=11</formula>
    </cfRule>
  </conditionalFormatting>
  <conditionalFormatting sqref="K21">
    <cfRule type="expression" dxfId="873" priority="12652">
      <formula>$B19=12</formula>
    </cfRule>
  </conditionalFormatting>
  <conditionalFormatting sqref="K22">
    <cfRule type="expression" dxfId="872" priority="12640">
      <formula>$B22=1</formula>
    </cfRule>
  </conditionalFormatting>
  <conditionalFormatting sqref="K24:K31">
    <cfRule type="expression" dxfId="871" priority="12621">
      <formula>$B24=1</formula>
    </cfRule>
  </conditionalFormatting>
  <conditionalFormatting sqref="K32">
    <cfRule type="expression" dxfId="870" priority="12617">
      <formula>$A32="1"</formula>
    </cfRule>
  </conditionalFormatting>
  <conditionalFormatting sqref="L18">
    <cfRule type="expression" dxfId="869" priority="12663">
      <formula>$A18/10000000-TRUNC($A18/10000000)&gt;=0.29</formula>
    </cfRule>
  </conditionalFormatting>
  <conditionalFormatting sqref="L32">
    <cfRule type="expression" dxfId="868" priority="12616">
      <formula>$A32/10000000-TRUNC($A32/10000000)&gt;=0.29</formula>
    </cfRule>
  </conditionalFormatting>
  <conditionalFormatting sqref="L5:M5">
    <cfRule type="expression" dxfId="867" priority="12419">
      <formula>$B5=26</formula>
    </cfRule>
  </conditionalFormatting>
  <conditionalFormatting sqref="L6:M6">
    <cfRule type="expression" dxfId="866" priority="12418">
      <formula>$B5=21</formula>
    </cfRule>
  </conditionalFormatting>
  <conditionalFormatting sqref="L7:M7">
    <cfRule type="expression" dxfId="865" priority="12417">
      <formula>$B5=22</formula>
    </cfRule>
  </conditionalFormatting>
  <conditionalFormatting sqref="L8:M8">
    <cfRule type="expression" dxfId="864" priority="12686">
      <formula>$B8=21</formula>
    </cfRule>
  </conditionalFormatting>
  <conditionalFormatting sqref="L10:M12">
    <cfRule type="expression" dxfId="863" priority="12674">
      <formula>$B10=21</formula>
    </cfRule>
  </conditionalFormatting>
  <conditionalFormatting sqref="L13:M13">
    <cfRule type="expression" dxfId="862" priority="12673">
      <formula>$B12=22</formula>
    </cfRule>
  </conditionalFormatting>
  <conditionalFormatting sqref="L14:M17">
    <cfRule type="expression" dxfId="861" priority="12667">
      <formula>$B14=21</formula>
    </cfRule>
  </conditionalFormatting>
  <conditionalFormatting sqref="L19:M19">
    <cfRule type="expression" dxfId="860" priority="12651">
      <formula>$B19=26</formula>
    </cfRule>
  </conditionalFormatting>
  <conditionalFormatting sqref="L20:M20">
    <cfRule type="expression" dxfId="859" priority="12650">
      <formula>$B19=21</formula>
    </cfRule>
  </conditionalFormatting>
  <conditionalFormatting sqref="L21:M21">
    <cfRule type="expression" dxfId="858" priority="12649">
      <formula>$B19=22</formula>
    </cfRule>
  </conditionalFormatting>
  <conditionalFormatting sqref="L22:M22">
    <cfRule type="expression" dxfId="857" priority="12639">
      <formula>$B22=21</formula>
    </cfRule>
  </conditionalFormatting>
  <conditionalFormatting sqref="L24:M26">
    <cfRule type="expression" dxfId="856" priority="12627">
      <formula>$B24=21</formula>
    </cfRule>
  </conditionalFormatting>
  <conditionalFormatting sqref="L27:M27">
    <cfRule type="expression" dxfId="855" priority="12626">
      <formula>$B26=22</formula>
    </cfRule>
  </conditionalFormatting>
  <conditionalFormatting sqref="L28:M31">
    <cfRule type="expression" dxfId="854" priority="12620">
      <formula>$B28=21</formula>
    </cfRule>
  </conditionalFormatting>
  <conditionalFormatting sqref="M18">
    <cfRule type="expression" dxfId="853" priority="12662">
      <formula>$A18/1000000-TRUNC($A18/1000000)&gt;=0.29</formula>
    </cfRule>
  </conditionalFormatting>
  <conditionalFormatting sqref="M32">
    <cfRule type="expression" dxfId="852" priority="12615">
      <formula>$A32/1000000-TRUNC($A32/1000000)&gt;=0.29</formula>
    </cfRule>
  </conditionalFormatting>
  <conditionalFormatting sqref="N18">
    <cfRule type="expression" dxfId="851" priority="12661">
      <formula>$A18/100000-TRUNC($A18/100000)&gt;=0.29</formula>
    </cfRule>
  </conditionalFormatting>
  <conditionalFormatting sqref="N32">
    <cfRule type="expression" dxfId="850" priority="12614">
      <formula>$A32/100000-TRUNC($A32/100000)&gt;=0.29</formula>
    </cfRule>
  </conditionalFormatting>
  <conditionalFormatting sqref="N5:O5">
    <cfRule type="expression" dxfId="849" priority="12416">
      <formula>$B5=36</formula>
    </cfRule>
  </conditionalFormatting>
  <conditionalFormatting sqref="N6:O6">
    <cfRule type="expression" dxfId="848" priority="12415">
      <formula>$B5=37</formula>
    </cfRule>
  </conditionalFormatting>
  <conditionalFormatting sqref="N7:O7">
    <cfRule type="expression" dxfId="847" priority="12414">
      <formula>$B5=31</formula>
    </cfRule>
  </conditionalFormatting>
  <conditionalFormatting sqref="N8:O8">
    <cfRule type="expression" dxfId="846" priority="12685">
      <formula>$B8=31</formula>
    </cfRule>
  </conditionalFormatting>
  <conditionalFormatting sqref="N9:O9">
    <cfRule type="expression" dxfId="845" priority="12684">
      <formula>$B8=32</formula>
    </cfRule>
  </conditionalFormatting>
  <conditionalFormatting sqref="N10:O10">
    <cfRule type="expression" dxfId="844" priority="12677">
      <formula>$B10=31</formula>
    </cfRule>
  </conditionalFormatting>
  <conditionalFormatting sqref="N11:O11">
    <cfRule type="expression" dxfId="843" priority="12676">
      <formula>$B10=32</formula>
    </cfRule>
  </conditionalFormatting>
  <conditionalFormatting sqref="N12:O17">
    <cfRule type="expression" dxfId="842" priority="12666">
      <formula>$B12=31</formula>
    </cfRule>
  </conditionalFormatting>
  <conditionalFormatting sqref="N19:O19">
    <cfRule type="expression" dxfId="841" priority="12648">
      <formula>$B19=36</formula>
    </cfRule>
  </conditionalFormatting>
  <conditionalFormatting sqref="N20:O20">
    <cfRule type="expression" dxfId="840" priority="12647">
      <formula>$B19=37</formula>
    </cfRule>
  </conditionalFormatting>
  <conditionalFormatting sqref="N21:O21">
    <cfRule type="expression" dxfId="839" priority="12646">
      <formula>$B19=31</formula>
    </cfRule>
  </conditionalFormatting>
  <conditionalFormatting sqref="N22:O22">
    <cfRule type="expression" dxfId="838" priority="12638">
      <formula>$B22=31</formula>
    </cfRule>
  </conditionalFormatting>
  <conditionalFormatting sqref="N23:O23">
    <cfRule type="expression" dxfId="837" priority="12637">
      <formula>$B22=32</formula>
    </cfRule>
  </conditionalFormatting>
  <conditionalFormatting sqref="N24:O24">
    <cfRule type="expression" dxfId="836" priority="12630">
      <formula>$B24=31</formula>
    </cfRule>
  </conditionalFormatting>
  <conditionalFormatting sqref="N25:O25">
    <cfRule type="expression" dxfId="835" priority="12629">
      <formula>$B24=32</formula>
    </cfRule>
  </conditionalFormatting>
  <conditionalFormatting sqref="N26:O31">
    <cfRule type="expression" dxfId="834" priority="12619">
      <formula>$B26=31</formula>
    </cfRule>
  </conditionalFormatting>
  <conditionalFormatting sqref="O18">
    <cfRule type="expression" dxfId="833" priority="12660">
      <formula>$A18/10000-TRUNC($A18/10000)&gt;=0.29</formula>
    </cfRule>
  </conditionalFormatting>
  <conditionalFormatting sqref="O32">
    <cfRule type="expression" dxfId="832" priority="12613">
      <formula>$A32/10000-TRUNC($A32/10000)&gt;=0.29</formula>
    </cfRule>
  </conditionalFormatting>
  <conditionalFormatting sqref="P18">
    <cfRule type="expression" dxfId="831" priority="12659">
      <formula>$A18/1000-TRUNC($A18/1000)&gt;=0.29</formula>
    </cfRule>
  </conditionalFormatting>
  <conditionalFormatting sqref="P32">
    <cfRule type="expression" dxfId="830" priority="12612">
      <formula>$A32/1000-TRUNC($A32/1000)&gt;=0.29</formula>
    </cfRule>
  </conditionalFormatting>
  <conditionalFormatting sqref="P5:Q5">
    <cfRule type="expression" dxfId="829" priority="12413">
      <formula>$B5=46</formula>
    </cfRule>
  </conditionalFormatting>
  <conditionalFormatting sqref="P6:Q6">
    <cfRule type="expression" dxfId="828" priority="12412">
      <formula>$B5=47</formula>
    </cfRule>
  </conditionalFormatting>
  <conditionalFormatting sqref="P7:Q7">
    <cfRule type="expression" dxfId="827" priority="12411">
      <formula>$B5=41</formula>
    </cfRule>
  </conditionalFormatting>
  <conditionalFormatting sqref="P8:Q8">
    <cfRule type="expression" dxfId="826" priority="12683">
      <formula>$B8=41</formula>
    </cfRule>
  </conditionalFormatting>
  <conditionalFormatting sqref="P9:Q9">
    <cfRule type="expression" dxfId="825" priority="12682">
      <formula>$B8=42</formula>
    </cfRule>
  </conditionalFormatting>
  <conditionalFormatting sqref="P19:Q19">
    <cfRule type="expression" dxfId="824" priority="12645">
      <formula>$B19=46</formula>
    </cfRule>
  </conditionalFormatting>
  <conditionalFormatting sqref="P20:Q20">
    <cfRule type="expression" dxfId="823" priority="12644">
      <formula>$B19=47</formula>
    </cfRule>
  </conditionalFormatting>
  <conditionalFormatting sqref="P21:Q21">
    <cfRule type="expression" dxfId="822" priority="12643">
      <formula>$B19=41</formula>
    </cfRule>
  </conditionalFormatting>
  <conditionalFormatting sqref="P22:Q22">
    <cfRule type="expression" dxfId="821" priority="12636">
      <formula>$B22=41</formula>
    </cfRule>
  </conditionalFormatting>
  <conditionalFormatting sqref="P23:Q23">
    <cfRule type="expression" dxfId="820" priority="12635">
      <formula>$B22=42</formula>
    </cfRule>
  </conditionalFormatting>
  <conditionalFormatting sqref="Q18">
    <cfRule type="expression" dxfId="819" priority="12658">
      <formula>$A18/100-TRUNC($A18/100)&gt;=0.29</formula>
    </cfRule>
  </conditionalFormatting>
  <conditionalFormatting sqref="Q32">
    <cfRule type="expression" dxfId="818" priority="12611">
      <formula>$A32/100-TRUNC($A32/100)&gt;=0.29</formula>
    </cfRule>
  </conditionalFormatting>
  <conditionalFormatting sqref="R5:S5">
    <cfRule type="expression" dxfId="817" priority="12410">
      <formula>$B5=56</formula>
    </cfRule>
  </conditionalFormatting>
  <conditionalFormatting sqref="R6:S7">
    <cfRule type="expression" dxfId="816" priority="12409">
      <formula>$B5=57</formula>
    </cfRule>
  </conditionalFormatting>
  <conditionalFormatting sqref="R8:S8">
    <cfRule type="expression" dxfId="815" priority="12681">
      <formula>$B8=51</formula>
    </cfRule>
  </conditionalFormatting>
  <conditionalFormatting sqref="R9:S9">
    <cfRule type="expression" dxfId="814" priority="12680">
      <formula>$B8=52</formula>
    </cfRule>
  </conditionalFormatting>
  <conditionalFormatting sqref="R19:S19">
    <cfRule type="expression" dxfId="813" priority="12642">
      <formula>$B19=56</formula>
    </cfRule>
  </conditionalFormatting>
  <conditionalFormatting sqref="R20:S21">
    <cfRule type="expression" dxfId="812" priority="12641">
      <formula>$B19=57</formula>
    </cfRule>
  </conditionalFormatting>
  <conditionalFormatting sqref="R22:S22">
    <cfRule type="expression" dxfId="811" priority="12634">
      <formula>$B22=51</formula>
    </cfRule>
  </conditionalFormatting>
  <conditionalFormatting sqref="R23:S23">
    <cfRule type="expression" dxfId="810" priority="12633">
      <formula>$B22=52</formula>
    </cfRule>
  </conditionalFormatting>
  <conditionalFormatting sqref="X5:X6">
    <cfRule type="expression" dxfId="809" priority="12851" stopIfTrue="1">
      <formula>$E5=1</formula>
    </cfRule>
  </conditionalFormatting>
  <conditionalFormatting sqref="X8:X11">
    <cfRule type="expression" dxfId="808" priority="12849">
      <formula>$E8=1</formula>
    </cfRule>
  </conditionalFormatting>
  <conditionalFormatting sqref="X19:X20">
    <cfRule type="expression" dxfId="807" priority="12657" stopIfTrue="1">
      <formula>$E19=1</formula>
    </cfRule>
  </conditionalFormatting>
  <conditionalFormatting sqref="X22:X25">
    <cfRule type="expression" dxfId="806" priority="12655">
      <formula>$E22=1</formula>
    </cfRule>
  </conditionalFormatting>
  <dataValidations disablePrompts="1" count="8">
    <dataValidation type="whole" allowBlank="1" showInputMessage="1" showErrorMessage="1" sqref="E13 E5:E10 E19:E27" xr:uid="{00000000-0002-0000-0600-000001000000}">
      <formula1>0</formula1>
      <formula2>1</formula2>
    </dataValidation>
    <dataValidation type="whole" allowBlank="1" showInputMessage="1" showErrorMessage="1" sqref="D12:D13 D26:D27" xr:uid="{00000000-0002-0000-0600-000002000000}">
      <formula1>0</formula1>
      <formula2>3</formula2>
    </dataValidation>
    <dataValidation type="whole" allowBlank="1" showInputMessage="1" showErrorMessage="1" sqref="C10:C14 C8 C18 C16 C24:C28 C22 C32 C30" xr:uid="{00000000-0002-0000-0600-000003000000}">
      <formula1>-1</formula1>
      <formula2>9999</formula2>
    </dataValidation>
    <dataValidation type="list" allowBlank="1" showInputMessage="1" showErrorMessage="1" sqref="H13 H27" xr:uid="{00000000-0002-0000-0600-000004000000}">
      <formula1>通り数</formula1>
    </dataValidation>
    <dataValidation type="list" allowBlank="1" showInputMessage="1" showErrorMessage="1" sqref="U5:U32" xr:uid="{00000000-0002-0000-0600-000006000000}">
      <formula1>緊急性</formula1>
    </dataValidation>
    <dataValidation type="list" allowBlank="1" showInputMessage="1" showErrorMessage="1" sqref="V5:V32" xr:uid="{00000000-0002-0000-0600-000007000000}">
      <formula1>健全性評価</formula1>
    </dataValidation>
    <dataValidation type="list" allowBlank="1" showInputMessage="1" showErrorMessage="1" sqref="H8 H22" xr:uid="{5F06E8CA-7BD6-4967-A65D-3C0FB44E306E}">
      <formula1>"1,2,3,4,5"</formula1>
    </dataValidation>
    <dataValidation type="list" allowBlank="1" showInputMessage="1" showErrorMessage="1" sqref="H28:H29 H14:H15" xr:uid="{B4A20BA5-E285-4F8B-8E39-B552034C168F}">
      <formula1>"1,2,3,4,5,6,7,8,9,10,11,12,13,14,15,16,17,18,19,20,21,22,23,24,25"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9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87" r:id="rId4" name="Button 3139">
              <controlPr defaultSize="0" print="0" autoFill="0" autoPict="0" macro="[0]!追加Click">
                <anchor moveWithCells="1">
                  <from>
                    <xdr:col>24</xdr:col>
                    <xdr:colOff>137160</xdr:colOff>
                    <xdr:row>1</xdr:row>
                    <xdr:rowOff>220980</xdr:rowOff>
                  </from>
                  <to>
                    <xdr:col>24</xdr:col>
                    <xdr:colOff>640080</xdr:colOff>
                    <xdr:row>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8" r:id="rId5" name="Button 3140">
              <controlPr defaultSize="0" print="0" autoFill="0" autoPict="0" macro="[0]!切捨Click">
                <anchor moveWithCells="1">
                  <from>
                    <xdr:col>24</xdr:col>
                    <xdr:colOff>746760</xdr:colOff>
                    <xdr:row>1</xdr:row>
                    <xdr:rowOff>220980</xdr:rowOff>
                  </from>
                  <to>
                    <xdr:col>25</xdr:col>
                    <xdr:colOff>480060</xdr:colOff>
                    <xdr:row>3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/>
  <dimension ref="A1:X32"/>
  <sheetViews>
    <sheetView showGridLines="0" zoomScale="120" zoomScaleNormal="120" zoomScaleSheetLayoutView="100" workbookViewId="0">
      <pane ySplit="4" topLeftCell="A5" activePane="bottomLeft" state="frozen"/>
      <selection activeCell="G8" sqref="G8:G19"/>
      <selection pane="bottomLeft" activeCell="V5" sqref="V5:V18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4" width="3.6640625" style="29" customWidth="1"/>
    <col min="5" max="5" width="4.88671875" style="29" customWidth="1"/>
    <col min="6" max="6" width="1.6640625" style="29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"&amp;TEXT('1.諸元･総合結果その1-1'!AG4,"ge.m.d"))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627</v>
      </c>
      <c r="D3" s="1261" t="s">
        <v>599</v>
      </c>
      <c r="E3" s="1261" t="s">
        <v>8</v>
      </c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255" t="s">
        <v>524</v>
      </c>
      <c r="X3" s="1368" t="s">
        <v>368</v>
      </c>
    </row>
    <row r="4" spans="1:24" s="183" customFormat="1" ht="24" customHeight="1">
      <c r="A4" s="321" t="s">
        <v>49</v>
      </c>
      <c r="B4" s="1262"/>
      <c r="C4" s="1262"/>
      <c r="D4" s="1262"/>
      <c r="E4" s="1262"/>
      <c r="F4" s="29"/>
      <c r="G4" s="256" t="s">
        <v>80</v>
      </c>
      <c r="H4" s="327" t="s">
        <v>7</v>
      </c>
      <c r="I4" s="327" t="s">
        <v>4</v>
      </c>
      <c r="J4" s="327" t="s">
        <v>5</v>
      </c>
      <c r="K4" s="327" t="s">
        <v>566</v>
      </c>
      <c r="L4" s="1401" t="s">
        <v>567</v>
      </c>
      <c r="M4" s="1401"/>
      <c r="N4" s="1401" t="s">
        <v>597</v>
      </c>
      <c r="O4" s="1401"/>
      <c r="P4" s="1401" t="s">
        <v>569</v>
      </c>
      <c r="Q4" s="1401"/>
      <c r="R4" s="1401" t="s">
        <v>570</v>
      </c>
      <c r="S4" s="1401"/>
      <c r="T4" s="257" t="s">
        <v>396</v>
      </c>
      <c r="U4" s="1406"/>
      <c r="V4" s="1407"/>
      <c r="W4" s="664" t="s">
        <v>525</v>
      </c>
      <c r="X4" s="1417"/>
    </row>
    <row r="5" spans="1:24" s="184" customFormat="1" ht="12" customHeight="1">
      <c r="A5" s="1257" t="str">
        <f>IF(H8="","",H8)</f>
        <v/>
      </c>
      <c r="B5" s="1268"/>
      <c r="C5" s="1302" t="str">
        <f>IF(H13="","",H13)</f>
        <v/>
      </c>
      <c r="D5" s="1351">
        <f>Henkan(U5)</f>
        <v>0</v>
      </c>
      <c r="E5" s="1263">
        <v>1</v>
      </c>
      <c r="G5" s="665"/>
      <c r="H5" s="453"/>
      <c r="I5" s="1408" t="s">
        <v>576</v>
      </c>
      <c r="J5" s="1409">
        <v>60</v>
      </c>
      <c r="K5" s="666" t="s">
        <v>573</v>
      </c>
      <c r="L5" s="1410" t="s">
        <v>577</v>
      </c>
      <c r="M5" s="1411"/>
      <c r="N5" s="1412" t="s">
        <v>579</v>
      </c>
      <c r="O5" s="1413"/>
      <c r="P5" s="1414" t="s">
        <v>582</v>
      </c>
      <c r="Q5" s="1415"/>
      <c r="R5" s="1416" t="s">
        <v>585</v>
      </c>
      <c r="S5" s="1415"/>
      <c r="T5" s="1402"/>
      <c r="U5" s="1403" t="s">
        <v>523</v>
      </c>
      <c r="V5" s="1404"/>
      <c r="W5" s="1405"/>
      <c r="X5" s="1328" t="s">
        <v>630</v>
      </c>
    </row>
    <row r="6" spans="1:24" s="184" customFormat="1" ht="12" customHeight="1">
      <c r="A6" s="1258"/>
      <c r="B6" s="1269"/>
      <c r="C6" s="1303"/>
      <c r="D6" s="1352"/>
      <c r="E6" s="1264"/>
      <c r="G6" s="261"/>
      <c r="H6" s="262"/>
      <c r="I6" s="1312"/>
      <c r="J6" s="1314"/>
      <c r="K6" s="263" t="s">
        <v>574</v>
      </c>
      <c r="L6" s="1376" t="s">
        <v>578</v>
      </c>
      <c r="M6" s="1377"/>
      <c r="N6" s="1299" t="s">
        <v>580</v>
      </c>
      <c r="O6" s="1300"/>
      <c r="P6" s="1301" t="s">
        <v>583</v>
      </c>
      <c r="Q6" s="1301"/>
      <c r="R6" s="1280" t="s">
        <v>586</v>
      </c>
      <c r="S6" s="1281"/>
      <c r="T6" s="1291"/>
      <c r="U6" s="1295"/>
      <c r="V6" s="1370"/>
      <c r="W6" s="1385"/>
      <c r="X6" s="1307"/>
    </row>
    <row r="7" spans="1:24" s="184" customFormat="1" ht="12" customHeight="1">
      <c r="A7" s="1258"/>
      <c r="B7" s="1269"/>
      <c r="C7" s="1303"/>
      <c r="D7" s="1352"/>
      <c r="E7" s="1265"/>
      <c r="G7" s="261"/>
      <c r="H7" s="264"/>
      <c r="I7" s="1313"/>
      <c r="J7" s="1315"/>
      <c r="K7" s="263" t="s">
        <v>575</v>
      </c>
      <c r="L7" s="1374" t="s">
        <v>670</v>
      </c>
      <c r="M7" s="1375"/>
      <c r="N7" s="1376" t="s">
        <v>581</v>
      </c>
      <c r="O7" s="1377"/>
      <c r="P7" s="1372" t="s">
        <v>584</v>
      </c>
      <c r="Q7" s="1373"/>
      <c r="R7" s="1282"/>
      <c r="S7" s="1283"/>
      <c r="T7" s="1291"/>
      <c r="U7" s="1295"/>
      <c r="V7" s="1370"/>
      <c r="W7" s="1385"/>
      <c r="X7" s="1308"/>
    </row>
    <row r="8" spans="1:24" s="184" customFormat="1" ht="24" customHeight="1">
      <c r="A8" s="1258"/>
      <c r="B8" s="1264"/>
      <c r="C8" s="1302" t="str">
        <f>IF(H14="","",H14)</f>
        <v/>
      </c>
      <c r="D8" s="1353"/>
      <c r="E8" s="335">
        <v>1</v>
      </c>
      <c r="G8" s="1123" t="s">
        <v>713</v>
      </c>
      <c r="H8" s="631"/>
      <c r="I8" s="1398" t="s">
        <v>593</v>
      </c>
      <c r="J8" s="1315">
        <v>91</v>
      </c>
      <c r="K8" s="265" t="s">
        <v>605</v>
      </c>
      <c r="L8" s="1342" t="s">
        <v>529</v>
      </c>
      <c r="M8" s="1343"/>
      <c r="N8" s="1342" t="s">
        <v>604</v>
      </c>
      <c r="O8" s="1343"/>
      <c r="P8" s="1297" t="s">
        <v>603</v>
      </c>
      <c r="Q8" s="1298"/>
      <c r="R8" s="1288" t="s">
        <v>601</v>
      </c>
      <c r="S8" s="1289"/>
      <c r="T8" s="1355"/>
      <c r="U8" s="1295"/>
      <c r="V8" s="1370"/>
      <c r="W8" s="1385"/>
      <c r="X8" s="266" t="s">
        <v>632</v>
      </c>
    </row>
    <row r="9" spans="1:24" s="184" customFormat="1" ht="24" customHeight="1">
      <c r="A9" s="1258"/>
      <c r="B9" s="1264"/>
      <c r="C9" s="1303"/>
      <c r="D9" s="1353"/>
      <c r="E9" s="335">
        <v>1</v>
      </c>
      <c r="G9" s="1123"/>
      <c r="H9" s="927" t="str">
        <f>CHOOSE(H8+1,"","左　側
張出し
床　版","左　側
歩道下
床　版","車道下
床　版","右　側
歩道下
床　版","右　側
張出し
床　版")</f>
        <v/>
      </c>
      <c r="I9" s="1399"/>
      <c r="J9" s="1315"/>
      <c r="K9" s="267"/>
      <c r="L9" s="1357"/>
      <c r="M9" s="1358"/>
      <c r="N9" s="1349" t="s">
        <v>594</v>
      </c>
      <c r="O9" s="1350"/>
      <c r="P9" s="1332" t="s">
        <v>595</v>
      </c>
      <c r="Q9" s="1333"/>
      <c r="R9" s="1332" t="s">
        <v>602</v>
      </c>
      <c r="S9" s="1333"/>
      <c r="T9" s="1356"/>
      <c r="U9" s="1295"/>
      <c r="V9" s="1370"/>
      <c r="W9" s="1385"/>
      <c r="X9" s="266" t="s">
        <v>521</v>
      </c>
    </row>
    <row r="10" spans="1:24" ht="24" customHeight="1">
      <c r="A10" s="1258"/>
      <c r="B10" s="1266"/>
      <c r="C10" s="1274"/>
      <c r="D10" s="1353"/>
      <c r="E10" s="335">
        <v>1</v>
      </c>
      <c r="G10" s="1123"/>
      <c r="H10" s="927"/>
      <c r="I10" s="1286" t="s">
        <v>15</v>
      </c>
      <c r="J10" s="1309">
        <v>77</v>
      </c>
      <c r="K10" s="1270" t="s">
        <v>552</v>
      </c>
      <c r="L10" s="1324" t="s">
        <v>24</v>
      </c>
      <c r="M10" s="1325"/>
      <c r="N10" s="1316" t="s">
        <v>21</v>
      </c>
      <c r="O10" s="1317"/>
      <c r="P10" s="1284"/>
      <c r="Q10" s="1285"/>
      <c r="R10" s="1284"/>
      <c r="S10" s="1285"/>
      <c r="T10" s="1276"/>
      <c r="U10" s="1295"/>
      <c r="V10" s="1370"/>
      <c r="W10" s="1385"/>
      <c r="X10" s="266" t="s">
        <v>662</v>
      </c>
    </row>
    <row r="11" spans="1:24" ht="24" customHeight="1">
      <c r="A11" s="1258"/>
      <c r="B11" s="1267"/>
      <c r="C11" s="1275"/>
      <c r="D11" s="1354"/>
      <c r="E11" s="341">
        <v>1</v>
      </c>
      <c r="F11" s="268"/>
      <c r="G11" s="1123"/>
      <c r="H11" s="927"/>
      <c r="I11" s="1287"/>
      <c r="J11" s="1310"/>
      <c r="K11" s="1271"/>
      <c r="L11" s="1326"/>
      <c r="M11" s="1327"/>
      <c r="N11" s="1316" t="s">
        <v>22</v>
      </c>
      <c r="O11" s="1317"/>
      <c r="P11" s="1284"/>
      <c r="Q11" s="1285"/>
      <c r="R11" s="1284"/>
      <c r="S11" s="1285"/>
      <c r="T11" s="1276"/>
      <c r="U11" s="1295"/>
      <c r="V11" s="1370"/>
      <c r="W11" s="1385"/>
      <c r="X11" s="266" t="s">
        <v>631</v>
      </c>
    </row>
    <row r="12" spans="1:24" ht="24" customHeight="1">
      <c r="A12" s="1258"/>
      <c r="B12" s="1264"/>
      <c r="C12" s="1274"/>
      <c r="D12" s="269"/>
      <c r="E12" s="29">
        <v>1</v>
      </c>
      <c r="F12" s="268"/>
      <c r="G12" s="1123"/>
      <c r="H12" s="270" t="s">
        <v>229</v>
      </c>
      <c r="I12" s="1286" t="s">
        <v>14</v>
      </c>
      <c r="J12" s="1391">
        <v>81</v>
      </c>
      <c r="K12" s="1322" t="s">
        <v>528</v>
      </c>
      <c r="L12" s="1292" t="s">
        <v>19</v>
      </c>
      <c r="M12" s="1293"/>
      <c r="N12" s="1394" t="s">
        <v>23</v>
      </c>
      <c r="O12" s="1395"/>
      <c r="P12" s="1284"/>
      <c r="Q12" s="1285"/>
      <c r="R12" s="1284"/>
      <c r="S12" s="1285"/>
      <c r="T12" s="1276"/>
      <c r="U12" s="1295"/>
      <c r="V12" s="1370"/>
      <c r="W12" s="1385"/>
      <c r="X12" s="1365"/>
    </row>
    <row r="13" spans="1:24" ht="24" customHeight="1">
      <c r="A13" s="1258"/>
      <c r="B13" s="1264"/>
      <c r="C13" s="1275"/>
      <c r="D13" s="269"/>
      <c r="E13" s="406"/>
      <c r="F13" s="268"/>
      <c r="G13" s="1127" t="s">
        <v>714</v>
      </c>
      <c r="H13" s="632"/>
      <c r="I13" s="1287"/>
      <c r="J13" s="1310"/>
      <c r="K13" s="1323"/>
      <c r="L13" s="1292" t="s">
        <v>20</v>
      </c>
      <c r="M13" s="1293"/>
      <c r="N13" s="1396"/>
      <c r="O13" s="1397"/>
      <c r="P13" s="1284"/>
      <c r="Q13" s="1285"/>
      <c r="R13" s="1284"/>
      <c r="S13" s="1285"/>
      <c r="T13" s="1276"/>
      <c r="U13" s="1295"/>
      <c r="V13" s="1370"/>
      <c r="W13" s="1385"/>
      <c r="X13" s="1366"/>
    </row>
    <row r="14" spans="1:24" ht="12" customHeight="1">
      <c r="A14" s="1258"/>
      <c r="B14" s="1264"/>
      <c r="C14" s="1275"/>
      <c r="D14" s="136"/>
      <c r="E14" s="1261" t="s">
        <v>600</v>
      </c>
      <c r="G14" s="1127"/>
      <c r="H14" s="1305"/>
      <c r="I14" s="1392" t="s">
        <v>98</v>
      </c>
      <c r="J14" s="1389">
        <v>117</v>
      </c>
      <c r="K14" s="1320" t="s">
        <v>527</v>
      </c>
      <c r="L14" s="1359" t="s">
        <v>553</v>
      </c>
      <c r="M14" s="1360"/>
      <c r="N14" s="1364" t="s">
        <v>554</v>
      </c>
      <c r="O14" s="1360"/>
      <c r="P14" s="1329"/>
      <c r="Q14" s="1330"/>
      <c r="R14" s="1329"/>
      <c r="S14" s="1330"/>
      <c r="T14" s="1259"/>
      <c r="U14" s="1295"/>
      <c r="V14" s="1370"/>
      <c r="W14" s="1385"/>
      <c r="X14" s="1366"/>
    </row>
    <row r="15" spans="1:24" ht="12" customHeight="1">
      <c r="A15" s="1258"/>
      <c r="B15" s="1264"/>
      <c r="C15" s="1275"/>
      <c r="D15" s="136"/>
      <c r="E15" s="1261"/>
      <c r="G15" s="1127"/>
      <c r="H15" s="1305"/>
      <c r="I15" s="1393"/>
      <c r="J15" s="1390"/>
      <c r="K15" s="1321"/>
      <c r="L15" s="1361"/>
      <c r="M15" s="1361"/>
      <c r="N15" s="1361"/>
      <c r="O15" s="1361"/>
      <c r="P15" s="1331"/>
      <c r="Q15" s="1331"/>
      <c r="R15" s="1331"/>
      <c r="S15" s="1331"/>
      <c r="T15" s="1260"/>
      <c r="U15" s="1295"/>
      <c r="V15" s="1370"/>
      <c r="W15" s="1385"/>
      <c r="X15" s="1366"/>
    </row>
    <row r="16" spans="1:24" ht="12" customHeight="1">
      <c r="A16" s="1258"/>
      <c r="B16" s="1264"/>
      <c r="C16" s="1275"/>
      <c r="D16" s="136"/>
      <c r="E16" s="1261"/>
      <c r="G16" s="1127"/>
      <c r="H16" s="271"/>
      <c r="I16" s="1318" t="s">
        <v>571</v>
      </c>
      <c r="J16" s="1391">
        <v>86</v>
      </c>
      <c r="K16" s="1320" t="s">
        <v>527</v>
      </c>
      <c r="L16" s="1342" t="s">
        <v>555</v>
      </c>
      <c r="M16" s="1343"/>
      <c r="N16" s="1342" t="s">
        <v>556</v>
      </c>
      <c r="O16" s="1343"/>
      <c r="P16" s="1329"/>
      <c r="Q16" s="1330"/>
      <c r="R16" s="1329"/>
      <c r="S16" s="1330"/>
      <c r="T16" s="1259"/>
      <c r="U16" s="1295"/>
      <c r="V16" s="1370"/>
      <c r="W16" s="1385"/>
      <c r="X16" s="1366"/>
    </row>
    <row r="17" spans="1:24" ht="12" customHeight="1">
      <c r="A17" s="1258"/>
      <c r="B17" s="1304"/>
      <c r="C17" s="1275"/>
      <c r="D17" s="137"/>
      <c r="E17" s="1262"/>
      <c r="G17" s="1127"/>
      <c r="H17" s="272"/>
      <c r="I17" s="1319"/>
      <c r="J17" s="1310"/>
      <c r="K17" s="1321"/>
      <c r="L17" s="1362"/>
      <c r="M17" s="1363"/>
      <c r="N17" s="1362"/>
      <c r="O17" s="1363"/>
      <c r="P17" s="1331"/>
      <c r="Q17" s="1331"/>
      <c r="R17" s="1331"/>
      <c r="S17" s="1331"/>
      <c r="T17" s="1260"/>
      <c r="U17" s="1295"/>
      <c r="V17" s="1370"/>
      <c r="W17" s="1385"/>
      <c r="X17" s="1366"/>
    </row>
    <row r="18" spans="1:24" s="183" customFormat="1" ht="24" customHeight="1">
      <c r="A18" s="1272" t="s">
        <v>663</v>
      </c>
      <c r="B18" s="1273"/>
      <c r="C18" s="273"/>
      <c r="D18" s="274"/>
      <c r="E18" s="275" t="str">
        <f>Henkan(V5)</f>
        <v/>
      </c>
      <c r="F18" s="276"/>
      <c r="G18" s="1127"/>
      <c r="H18" s="277"/>
      <c r="I18" s="278" t="s">
        <v>596</v>
      </c>
      <c r="J18" s="279" t="s">
        <v>6</v>
      </c>
      <c r="K18" s="280" t="s">
        <v>538</v>
      </c>
      <c r="L18" s="281" t="s">
        <v>16</v>
      </c>
      <c r="M18" s="282" t="s">
        <v>17</v>
      </c>
      <c r="N18" s="282" t="s">
        <v>220</v>
      </c>
      <c r="O18" s="283" t="s">
        <v>500</v>
      </c>
      <c r="P18" s="282" t="s">
        <v>544</v>
      </c>
      <c r="Q18" s="282" t="s">
        <v>543</v>
      </c>
      <c r="R18" s="392"/>
      <c r="S18" s="282"/>
      <c r="T18" s="54"/>
      <c r="U18" s="1296"/>
      <c r="V18" s="1371"/>
      <c r="W18" s="1386"/>
      <c r="X18" s="1367"/>
    </row>
    <row r="19" spans="1:24" s="184" customFormat="1" ht="12" customHeight="1">
      <c r="A19" s="1257" t="str">
        <f>IF(H22="","",H22)</f>
        <v/>
      </c>
      <c r="B19" s="1268"/>
      <c r="C19" s="1302" t="str">
        <f>IF(H27="","",H27)</f>
        <v/>
      </c>
      <c r="D19" s="1351">
        <f>Henkan(U19)</f>
        <v>0</v>
      </c>
      <c r="E19" s="1263">
        <v>1</v>
      </c>
      <c r="G19" s="1127"/>
      <c r="H19" s="259"/>
      <c r="I19" s="1311" t="s">
        <v>576</v>
      </c>
      <c r="J19" s="1314">
        <v>60</v>
      </c>
      <c r="K19" s="260" t="s">
        <v>573</v>
      </c>
      <c r="L19" s="1336" t="s">
        <v>577</v>
      </c>
      <c r="M19" s="1337"/>
      <c r="N19" s="1338" t="s">
        <v>579</v>
      </c>
      <c r="O19" s="1339"/>
      <c r="P19" s="1334" t="s">
        <v>582</v>
      </c>
      <c r="Q19" s="1335"/>
      <c r="R19" s="1400" t="s">
        <v>585</v>
      </c>
      <c r="S19" s="1335"/>
      <c r="T19" s="1276"/>
      <c r="U19" s="1294" t="s">
        <v>523</v>
      </c>
      <c r="V19" s="1370"/>
      <c r="W19" s="1387"/>
      <c r="X19" s="1328" t="s">
        <v>630</v>
      </c>
    </row>
    <row r="20" spans="1:24" s="184" customFormat="1" ht="12" customHeight="1">
      <c r="A20" s="1258"/>
      <c r="B20" s="1269"/>
      <c r="C20" s="1303"/>
      <c r="D20" s="1352"/>
      <c r="E20" s="1264"/>
      <c r="G20" s="1127"/>
      <c r="H20" s="262"/>
      <c r="I20" s="1312"/>
      <c r="J20" s="1314"/>
      <c r="K20" s="263" t="s">
        <v>574</v>
      </c>
      <c r="L20" s="1376" t="s">
        <v>578</v>
      </c>
      <c r="M20" s="1377"/>
      <c r="N20" s="1299" t="s">
        <v>580</v>
      </c>
      <c r="O20" s="1300"/>
      <c r="P20" s="1301" t="s">
        <v>583</v>
      </c>
      <c r="Q20" s="1301"/>
      <c r="R20" s="1280" t="s">
        <v>586</v>
      </c>
      <c r="S20" s="1281"/>
      <c r="T20" s="1291"/>
      <c r="U20" s="1295"/>
      <c r="V20" s="1370"/>
      <c r="W20" s="1385"/>
      <c r="X20" s="1307"/>
    </row>
    <row r="21" spans="1:24" s="184" customFormat="1" ht="12" customHeight="1">
      <c r="A21" s="1258"/>
      <c r="B21" s="1269"/>
      <c r="C21" s="1303"/>
      <c r="D21" s="1352"/>
      <c r="E21" s="1265"/>
      <c r="G21" s="1127"/>
      <c r="H21" s="264"/>
      <c r="I21" s="1313"/>
      <c r="J21" s="1315"/>
      <c r="K21" s="263" t="s">
        <v>575</v>
      </c>
      <c r="L21" s="1374" t="s">
        <v>671</v>
      </c>
      <c r="M21" s="1375"/>
      <c r="N21" s="1376" t="s">
        <v>581</v>
      </c>
      <c r="O21" s="1377"/>
      <c r="P21" s="1372" t="s">
        <v>584</v>
      </c>
      <c r="Q21" s="1373"/>
      <c r="R21" s="1282"/>
      <c r="S21" s="1283"/>
      <c r="T21" s="1291"/>
      <c r="U21" s="1295"/>
      <c r="V21" s="1370"/>
      <c r="W21" s="1385"/>
      <c r="X21" s="1308"/>
    </row>
    <row r="22" spans="1:24" s="184" customFormat="1" ht="24" customHeight="1">
      <c r="A22" s="1258"/>
      <c r="B22" s="1264"/>
      <c r="C22" s="1302" t="str">
        <f>IF(H28="","",H28)</f>
        <v/>
      </c>
      <c r="D22" s="1353"/>
      <c r="E22" s="335">
        <v>1</v>
      </c>
      <c r="G22" s="1127"/>
      <c r="H22" s="631"/>
      <c r="I22" s="1398" t="s">
        <v>593</v>
      </c>
      <c r="J22" s="1315">
        <v>91</v>
      </c>
      <c r="K22" s="265" t="s">
        <v>605</v>
      </c>
      <c r="L22" s="1342" t="s">
        <v>529</v>
      </c>
      <c r="M22" s="1343"/>
      <c r="N22" s="1342" t="s">
        <v>604</v>
      </c>
      <c r="O22" s="1343"/>
      <c r="P22" s="1297" t="s">
        <v>603</v>
      </c>
      <c r="Q22" s="1298"/>
      <c r="R22" s="1288" t="s">
        <v>601</v>
      </c>
      <c r="S22" s="1289"/>
      <c r="T22" s="1355"/>
      <c r="U22" s="1295"/>
      <c r="V22" s="1370"/>
      <c r="W22" s="1385"/>
      <c r="X22" s="266" t="s">
        <v>632</v>
      </c>
    </row>
    <row r="23" spans="1:24" s="184" customFormat="1" ht="24" customHeight="1">
      <c r="A23" s="1258"/>
      <c r="B23" s="1264"/>
      <c r="C23" s="1303"/>
      <c r="D23" s="1353"/>
      <c r="E23" s="335">
        <v>1</v>
      </c>
      <c r="G23" s="1127"/>
      <c r="H23" s="927" t="str">
        <f>CHOOSE(H22+1,"","左　側
張出し
床　版","左　側
歩道下
床　版","車道下
床　版","右　側
歩道下
床　版","右　側
張出し
床　版")</f>
        <v/>
      </c>
      <c r="I23" s="1399"/>
      <c r="J23" s="1315"/>
      <c r="K23" s="267"/>
      <c r="L23" s="1357"/>
      <c r="M23" s="1358"/>
      <c r="N23" s="1349" t="s">
        <v>594</v>
      </c>
      <c r="O23" s="1350"/>
      <c r="P23" s="1332" t="s">
        <v>595</v>
      </c>
      <c r="Q23" s="1333"/>
      <c r="R23" s="1332" t="s">
        <v>602</v>
      </c>
      <c r="S23" s="1333"/>
      <c r="T23" s="1356"/>
      <c r="U23" s="1295"/>
      <c r="V23" s="1370"/>
      <c r="W23" s="1385"/>
      <c r="X23" s="266" t="s">
        <v>521</v>
      </c>
    </row>
    <row r="24" spans="1:24" ht="24" customHeight="1">
      <c r="A24" s="1258"/>
      <c r="B24" s="1266"/>
      <c r="C24" s="1274"/>
      <c r="D24" s="1353"/>
      <c r="E24" s="335">
        <v>1</v>
      </c>
      <c r="G24" s="1127"/>
      <c r="H24" s="927"/>
      <c r="I24" s="1286" t="s">
        <v>15</v>
      </c>
      <c r="J24" s="1309">
        <v>77</v>
      </c>
      <c r="K24" s="1270" t="s">
        <v>552</v>
      </c>
      <c r="L24" s="1324" t="s">
        <v>24</v>
      </c>
      <c r="M24" s="1325"/>
      <c r="N24" s="1316" t="s">
        <v>21</v>
      </c>
      <c r="O24" s="1317"/>
      <c r="P24" s="1284"/>
      <c r="Q24" s="1285"/>
      <c r="R24" s="1284"/>
      <c r="S24" s="1285"/>
      <c r="T24" s="1276"/>
      <c r="U24" s="1295"/>
      <c r="V24" s="1370"/>
      <c r="W24" s="1385"/>
      <c r="X24" s="266" t="s">
        <v>633</v>
      </c>
    </row>
    <row r="25" spans="1:24" ht="24" customHeight="1">
      <c r="A25" s="1258"/>
      <c r="B25" s="1267"/>
      <c r="C25" s="1275"/>
      <c r="D25" s="1354"/>
      <c r="E25" s="341">
        <v>1</v>
      </c>
      <c r="F25" s="268"/>
      <c r="G25" s="1127"/>
      <c r="H25" s="927"/>
      <c r="I25" s="1287"/>
      <c r="J25" s="1310"/>
      <c r="K25" s="1271"/>
      <c r="L25" s="1326"/>
      <c r="M25" s="1327"/>
      <c r="N25" s="1316" t="s">
        <v>22</v>
      </c>
      <c r="O25" s="1317"/>
      <c r="P25" s="1284"/>
      <c r="Q25" s="1285"/>
      <c r="R25" s="1284"/>
      <c r="S25" s="1285"/>
      <c r="T25" s="1276"/>
      <c r="U25" s="1295"/>
      <c r="V25" s="1370"/>
      <c r="W25" s="1385"/>
      <c r="X25" s="266" t="s">
        <v>631</v>
      </c>
    </row>
    <row r="26" spans="1:24" ht="24" customHeight="1">
      <c r="A26" s="1258"/>
      <c r="B26" s="1264"/>
      <c r="C26" s="1274"/>
      <c r="D26" s="269"/>
      <c r="E26" s="406"/>
      <c r="F26" s="268"/>
      <c r="G26" s="1127"/>
      <c r="H26" s="270" t="s">
        <v>229</v>
      </c>
      <c r="I26" s="1286" t="s">
        <v>14</v>
      </c>
      <c r="J26" s="1391">
        <v>81</v>
      </c>
      <c r="K26" s="1322" t="s">
        <v>528</v>
      </c>
      <c r="L26" s="1292" t="s">
        <v>19</v>
      </c>
      <c r="M26" s="1293"/>
      <c r="N26" s="1394" t="s">
        <v>23</v>
      </c>
      <c r="O26" s="1395"/>
      <c r="P26" s="1284"/>
      <c r="Q26" s="1285"/>
      <c r="R26" s="1284"/>
      <c r="S26" s="1285"/>
      <c r="T26" s="1276"/>
      <c r="U26" s="1295"/>
      <c r="V26" s="1370"/>
      <c r="W26" s="1385"/>
      <c r="X26" s="1365"/>
    </row>
    <row r="27" spans="1:24" ht="24" customHeight="1">
      <c r="A27" s="1258"/>
      <c r="B27" s="1264"/>
      <c r="C27" s="1275"/>
      <c r="D27" s="269"/>
      <c r="E27" s="406"/>
      <c r="F27" s="268"/>
      <c r="G27" s="284" t="str">
        <f>"# " &amp; E12 &amp; "/" &amp; $A$1</f>
        <v># 1/1</v>
      </c>
      <c r="H27" s="632"/>
      <c r="I27" s="1287"/>
      <c r="J27" s="1310"/>
      <c r="K27" s="1323"/>
      <c r="L27" s="1292" t="s">
        <v>20</v>
      </c>
      <c r="M27" s="1293"/>
      <c r="N27" s="1396"/>
      <c r="O27" s="1397"/>
      <c r="P27" s="1284"/>
      <c r="Q27" s="1285"/>
      <c r="R27" s="1284"/>
      <c r="S27" s="1285"/>
      <c r="T27" s="1276"/>
      <c r="U27" s="1295"/>
      <c r="V27" s="1370"/>
      <c r="W27" s="1385"/>
      <c r="X27" s="1366"/>
    </row>
    <row r="28" spans="1:24" ht="12" customHeight="1">
      <c r="A28" s="1258"/>
      <c r="B28" s="1264"/>
      <c r="C28" s="1275"/>
      <c r="D28" s="136"/>
      <c r="E28" s="1261" t="s">
        <v>600</v>
      </c>
      <c r="G28" s="285"/>
      <c r="H28" s="1305"/>
      <c r="I28" s="1392" t="s">
        <v>98</v>
      </c>
      <c r="J28" s="1389">
        <v>117</v>
      </c>
      <c r="K28" s="1320" t="s">
        <v>527</v>
      </c>
      <c r="L28" s="1359" t="s">
        <v>553</v>
      </c>
      <c r="M28" s="1360"/>
      <c r="N28" s="1364" t="s">
        <v>554</v>
      </c>
      <c r="O28" s="1360"/>
      <c r="P28" s="1329"/>
      <c r="Q28" s="1330"/>
      <c r="R28" s="1329"/>
      <c r="S28" s="1330"/>
      <c r="T28" s="1259"/>
      <c r="U28" s="1295"/>
      <c r="V28" s="1370"/>
      <c r="W28" s="1385"/>
      <c r="X28" s="1366"/>
    </row>
    <row r="29" spans="1:24" ht="12" customHeight="1">
      <c r="A29" s="1258"/>
      <c r="B29" s="1264"/>
      <c r="C29" s="1275"/>
      <c r="D29" s="136"/>
      <c r="E29" s="1261"/>
      <c r="G29" s="285"/>
      <c r="H29" s="1305"/>
      <c r="I29" s="1393"/>
      <c r="J29" s="1390"/>
      <c r="K29" s="1321"/>
      <c r="L29" s="1361"/>
      <c r="M29" s="1361"/>
      <c r="N29" s="1361"/>
      <c r="O29" s="1361"/>
      <c r="P29" s="1331"/>
      <c r="Q29" s="1331"/>
      <c r="R29" s="1331"/>
      <c r="S29" s="1331"/>
      <c r="T29" s="1260"/>
      <c r="U29" s="1295"/>
      <c r="V29" s="1370"/>
      <c r="W29" s="1385"/>
      <c r="X29" s="1366"/>
    </row>
    <row r="30" spans="1:24" ht="12" customHeight="1">
      <c r="A30" s="1258"/>
      <c r="B30" s="1264"/>
      <c r="C30" s="1275"/>
      <c r="D30" s="136"/>
      <c r="E30" s="1261"/>
      <c r="G30" s="285"/>
      <c r="H30" s="271"/>
      <c r="I30" s="1318" t="s">
        <v>571</v>
      </c>
      <c r="J30" s="1391">
        <v>86</v>
      </c>
      <c r="K30" s="1320" t="s">
        <v>527</v>
      </c>
      <c r="L30" s="1342" t="s">
        <v>555</v>
      </c>
      <c r="M30" s="1343"/>
      <c r="N30" s="1342" t="s">
        <v>556</v>
      </c>
      <c r="O30" s="1343"/>
      <c r="P30" s="1329"/>
      <c r="Q30" s="1330"/>
      <c r="R30" s="1329"/>
      <c r="S30" s="1330"/>
      <c r="T30" s="1259"/>
      <c r="U30" s="1295"/>
      <c r="V30" s="1370"/>
      <c r="W30" s="1385"/>
      <c r="X30" s="1366"/>
    </row>
    <row r="31" spans="1:24" ht="12" customHeight="1">
      <c r="A31" s="1258"/>
      <c r="B31" s="1304"/>
      <c r="C31" s="1275"/>
      <c r="D31" s="137"/>
      <c r="E31" s="1262"/>
      <c r="G31" s="285"/>
      <c r="H31" s="272"/>
      <c r="I31" s="1319"/>
      <c r="J31" s="1310"/>
      <c r="K31" s="1321"/>
      <c r="L31" s="1362"/>
      <c r="M31" s="1363"/>
      <c r="N31" s="1362"/>
      <c r="O31" s="1363"/>
      <c r="P31" s="1331"/>
      <c r="Q31" s="1331"/>
      <c r="R31" s="1331"/>
      <c r="S31" s="1331"/>
      <c r="T31" s="1260"/>
      <c r="U31" s="1295"/>
      <c r="V31" s="1370"/>
      <c r="W31" s="1385"/>
      <c r="X31" s="1366"/>
    </row>
    <row r="32" spans="1:24" s="183" customFormat="1" ht="24" customHeight="1">
      <c r="A32" s="1272"/>
      <c r="B32" s="1273"/>
      <c r="C32" s="273"/>
      <c r="D32" s="274"/>
      <c r="E32" s="275" t="str">
        <f>Henkan(V19)</f>
        <v/>
      </c>
      <c r="F32" s="276"/>
      <c r="G32" s="286"/>
      <c r="H32" s="277"/>
      <c r="I32" s="278" t="s">
        <v>596</v>
      </c>
      <c r="J32" s="279" t="s">
        <v>6</v>
      </c>
      <c r="K32" s="280" t="s">
        <v>538</v>
      </c>
      <c r="L32" s="281" t="s">
        <v>16</v>
      </c>
      <c r="M32" s="282" t="s">
        <v>17</v>
      </c>
      <c r="N32" s="282" t="s">
        <v>220</v>
      </c>
      <c r="O32" s="283" t="s">
        <v>219</v>
      </c>
      <c r="P32" s="282" t="s">
        <v>544</v>
      </c>
      <c r="Q32" s="282" t="s">
        <v>508</v>
      </c>
      <c r="R32" s="392"/>
      <c r="S32" s="282"/>
      <c r="T32" s="54"/>
      <c r="U32" s="1296"/>
      <c r="V32" s="1371"/>
      <c r="W32" s="1386"/>
      <c r="X32" s="1367"/>
    </row>
  </sheetData>
  <mergeCells count="191">
    <mergeCell ref="C5:C7"/>
    <mergeCell ref="D5:D11"/>
    <mergeCell ref="E5:E7"/>
    <mergeCell ref="W1:X1"/>
    <mergeCell ref="U2:X2"/>
    <mergeCell ref="B3:B4"/>
    <mergeCell ref="C3:C4"/>
    <mergeCell ref="D3:D4"/>
    <mergeCell ref="E3:E4"/>
    <mergeCell ref="G3:J3"/>
    <mergeCell ref="K3:T3"/>
    <mergeCell ref="U3:U4"/>
    <mergeCell ref="V3:V4"/>
    <mergeCell ref="I5:I7"/>
    <mergeCell ref="J5:J7"/>
    <mergeCell ref="L5:M5"/>
    <mergeCell ref="N5:O5"/>
    <mergeCell ref="P5:Q5"/>
    <mergeCell ref="R5:S5"/>
    <mergeCell ref="N7:O7"/>
    <mergeCell ref="P7:Q7"/>
    <mergeCell ref="X3:X4"/>
    <mergeCell ref="L4:M4"/>
    <mergeCell ref="N4:O4"/>
    <mergeCell ref="P4:Q4"/>
    <mergeCell ref="R4:S4"/>
    <mergeCell ref="T5:T7"/>
    <mergeCell ref="U5:U18"/>
    <mergeCell ref="V5:V18"/>
    <mergeCell ref="W5:W18"/>
    <mergeCell ref="X5:X7"/>
    <mergeCell ref="L6:M6"/>
    <mergeCell ref="N6:O6"/>
    <mergeCell ref="P6:Q6"/>
    <mergeCell ref="R6:S7"/>
    <mergeCell ref="L7:M7"/>
    <mergeCell ref="R10:S10"/>
    <mergeCell ref="T10:T11"/>
    <mergeCell ref="N11:O11"/>
    <mergeCell ref="P11:Q11"/>
    <mergeCell ref="R11:S11"/>
    <mergeCell ref="N8:O8"/>
    <mergeCell ref="P8:Q8"/>
    <mergeCell ref="R8:S8"/>
    <mergeCell ref="T8:T9"/>
    <mergeCell ref="N9:O9"/>
    <mergeCell ref="P9:Q9"/>
    <mergeCell ref="R9:S9"/>
    <mergeCell ref="B12:B13"/>
    <mergeCell ref="C12:C13"/>
    <mergeCell ref="I12:I13"/>
    <mergeCell ref="J12:J13"/>
    <mergeCell ref="K12:K13"/>
    <mergeCell ref="L12:M12"/>
    <mergeCell ref="L10:M11"/>
    <mergeCell ref="N10:O10"/>
    <mergeCell ref="P10:Q10"/>
    <mergeCell ref="H9:H11"/>
    <mergeCell ref="L9:M9"/>
    <mergeCell ref="I10:I11"/>
    <mergeCell ref="B8:B9"/>
    <mergeCell ref="C8:C9"/>
    <mergeCell ref="G8:G12"/>
    <mergeCell ref="I8:I9"/>
    <mergeCell ref="J8:J9"/>
    <mergeCell ref="L8:M8"/>
    <mergeCell ref="B10:B11"/>
    <mergeCell ref="C10:C11"/>
    <mergeCell ref="J10:J11"/>
    <mergeCell ref="K10:K11"/>
    <mergeCell ref="N12:O13"/>
    <mergeCell ref="P12:Q12"/>
    <mergeCell ref="X12:X18"/>
    <mergeCell ref="G13:G26"/>
    <mergeCell ref="L13:M13"/>
    <mergeCell ref="P13:Q13"/>
    <mergeCell ref="R13:S13"/>
    <mergeCell ref="K14:K15"/>
    <mergeCell ref="L16:M17"/>
    <mergeCell ref="N16:O17"/>
    <mergeCell ref="P16:Q17"/>
    <mergeCell ref="R16:S17"/>
    <mergeCell ref="T16:T17"/>
    <mergeCell ref="J19:J21"/>
    <mergeCell ref="L19:M19"/>
    <mergeCell ref="N19:O19"/>
    <mergeCell ref="P19:Q19"/>
    <mergeCell ref="R19:S19"/>
    <mergeCell ref="T19:T21"/>
    <mergeCell ref="P21:Q21"/>
    <mergeCell ref="J22:J23"/>
    <mergeCell ref="L22:M22"/>
    <mergeCell ref="N22:O22"/>
    <mergeCell ref="P22:Q22"/>
    <mergeCell ref="R22:S22"/>
    <mergeCell ref="T22:T23"/>
    <mergeCell ref="B26:B27"/>
    <mergeCell ref="C26:C27"/>
    <mergeCell ref="I26:I27"/>
    <mergeCell ref="A18:B18"/>
    <mergeCell ref="L14:M15"/>
    <mergeCell ref="N14:O15"/>
    <mergeCell ref="P14:Q15"/>
    <mergeCell ref="R14:S15"/>
    <mergeCell ref="T14:T15"/>
    <mergeCell ref="B16:B17"/>
    <mergeCell ref="C16:C17"/>
    <mergeCell ref="I16:I17"/>
    <mergeCell ref="J16:J17"/>
    <mergeCell ref="K16:K17"/>
    <mergeCell ref="B14:B15"/>
    <mergeCell ref="C14:C15"/>
    <mergeCell ref="E14:E17"/>
    <mergeCell ref="H14:H15"/>
    <mergeCell ref="I14:I15"/>
    <mergeCell ref="J14:J15"/>
    <mergeCell ref="A5:A17"/>
    <mergeCell ref="B5:B7"/>
    <mergeCell ref="R12:S12"/>
    <mergeCell ref="T12:T13"/>
    <mergeCell ref="B19:B21"/>
    <mergeCell ref="C19:C21"/>
    <mergeCell ref="D19:D25"/>
    <mergeCell ref="E19:E21"/>
    <mergeCell ref="I19:I21"/>
    <mergeCell ref="B22:B23"/>
    <mergeCell ref="C22:C23"/>
    <mergeCell ref="I22:I23"/>
    <mergeCell ref="H23:H25"/>
    <mergeCell ref="B24:B25"/>
    <mergeCell ref="C24:C25"/>
    <mergeCell ref="I24:I25"/>
    <mergeCell ref="L23:M23"/>
    <mergeCell ref="N23:O23"/>
    <mergeCell ref="P23:Q23"/>
    <mergeCell ref="R23:S23"/>
    <mergeCell ref="N24:O24"/>
    <mergeCell ref="P24:Q24"/>
    <mergeCell ref="R24:S24"/>
    <mergeCell ref="T24:T25"/>
    <mergeCell ref="N25:O25"/>
    <mergeCell ref="P25:Q25"/>
    <mergeCell ref="R25:S25"/>
    <mergeCell ref="J24:J25"/>
    <mergeCell ref="K24:K25"/>
    <mergeCell ref="L24:M25"/>
    <mergeCell ref="N26:O27"/>
    <mergeCell ref="P26:Q26"/>
    <mergeCell ref="R26:S26"/>
    <mergeCell ref="T26:T27"/>
    <mergeCell ref="X26:X32"/>
    <mergeCell ref="L27:M27"/>
    <mergeCell ref="P27:Q27"/>
    <mergeCell ref="R27:S27"/>
    <mergeCell ref="J26:J27"/>
    <mergeCell ref="K26:K27"/>
    <mergeCell ref="L26:M26"/>
    <mergeCell ref="U19:U32"/>
    <mergeCell ref="V19:V32"/>
    <mergeCell ref="W19:W32"/>
    <mergeCell ref="X19:X21"/>
    <mergeCell ref="L20:M20"/>
    <mergeCell ref="N20:O20"/>
    <mergeCell ref="P20:Q20"/>
    <mergeCell ref="R20:S21"/>
    <mergeCell ref="L21:M21"/>
    <mergeCell ref="N21:O21"/>
    <mergeCell ref="A32:B32"/>
    <mergeCell ref="K30:K31"/>
    <mergeCell ref="L30:M31"/>
    <mergeCell ref="N30:O31"/>
    <mergeCell ref="P30:Q31"/>
    <mergeCell ref="R30:S31"/>
    <mergeCell ref="T30:T31"/>
    <mergeCell ref="K28:K29"/>
    <mergeCell ref="L28:M29"/>
    <mergeCell ref="N28:O29"/>
    <mergeCell ref="P28:Q29"/>
    <mergeCell ref="R28:S29"/>
    <mergeCell ref="T28:T29"/>
    <mergeCell ref="B28:B29"/>
    <mergeCell ref="C28:C29"/>
    <mergeCell ref="E28:E31"/>
    <mergeCell ref="H28:H29"/>
    <mergeCell ref="I28:I29"/>
    <mergeCell ref="J28:J29"/>
    <mergeCell ref="B30:B31"/>
    <mergeCell ref="C30:C31"/>
    <mergeCell ref="I30:I31"/>
    <mergeCell ref="J30:J31"/>
    <mergeCell ref="A19:A31"/>
  </mergeCells>
  <phoneticPr fontId="4"/>
  <conditionalFormatting sqref="J18">
    <cfRule type="expression" dxfId="805" priority="69">
      <formula>$A18="-1"</formula>
    </cfRule>
  </conditionalFormatting>
  <conditionalFormatting sqref="J32">
    <cfRule type="expression" dxfId="804" priority="22">
      <formula>$A32="-1"</formula>
    </cfRule>
  </conditionalFormatting>
  <conditionalFormatting sqref="K5">
    <cfRule type="expression" dxfId="803" priority="14">
      <formula>$B5=1</formula>
    </cfRule>
  </conditionalFormatting>
  <conditionalFormatting sqref="K6">
    <cfRule type="expression" dxfId="802" priority="13">
      <formula>$B5=11</formula>
    </cfRule>
  </conditionalFormatting>
  <conditionalFormatting sqref="K7">
    <cfRule type="expression" dxfId="801" priority="12">
      <formula>$B5=12</formula>
    </cfRule>
  </conditionalFormatting>
  <conditionalFormatting sqref="K8">
    <cfRule type="expression" dxfId="800" priority="91">
      <formula>$B8=1</formula>
    </cfRule>
  </conditionalFormatting>
  <conditionalFormatting sqref="K10:K17">
    <cfRule type="expression" dxfId="799" priority="72">
      <formula>$B10=1</formula>
    </cfRule>
  </conditionalFormatting>
  <conditionalFormatting sqref="K18">
    <cfRule type="expression" dxfId="798" priority="68">
      <formula>$A18="1"</formula>
    </cfRule>
  </conditionalFormatting>
  <conditionalFormatting sqref="K19">
    <cfRule type="expression" dxfId="797" priority="58">
      <formula>$B19=1</formula>
    </cfRule>
  </conditionalFormatting>
  <conditionalFormatting sqref="K20">
    <cfRule type="expression" dxfId="796" priority="57">
      <formula>$B19=11</formula>
    </cfRule>
  </conditionalFormatting>
  <conditionalFormatting sqref="K21">
    <cfRule type="expression" dxfId="795" priority="56">
      <formula>$B19=12</formula>
    </cfRule>
  </conditionalFormatting>
  <conditionalFormatting sqref="K22">
    <cfRule type="expression" dxfId="794" priority="44">
      <formula>$B22=1</formula>
    </cfRule>
  </conditionalFormatting>
  <conditionalFormatting sqref="K24:K31">
    <cfRule type="expression" dxfId="793" priority="25">
      <formula>$B24=1</formula>
    </cfRule>
  </conditionalFormatting>
  <conditionalFormatting sqref="K32">
    <cfRule type="expression" dxfId="792" priority="21">
      <formula>$A32="1"</formula>
    </cfRule>
  </conditionalFormatting>
  <conditionalFormatting sqref="L18">
    <cfRule type="expression" dxfId="791" priority="67">
      <formula>$A18/10000000-TRUNC($A18/10000000)&gt;=0.29</formula>
    </cfRule>
  </conditionalFormatting>
  <conditionalFormatting sqref="L32">
    <cfRule type="expression" dxfId="790" priority="20">
      <formula>$A32/10000000-TRUNC($A32/10000000)&gt;=0.29</formula>
    </cfRule>
  </conditionalFormatting>
  <conditionalFormatting sqref="L5:M5">
    <cfRule type="expression" dxfId="789" priority="11">
      <formula>$B5=26</formula>
    </cfRule>
  </conditionalFormatting>
  <conditionalFormatting sqref="L6:M6">
    <cfRule type="expression" dxfId="788" priority="10">
      <formula>$B5=21</formula>
    </cfRule>
  </conditionalFormatting>
  <conditionalFormatting sqref="L7:M7">
    <cfRule type="expression" dxfId="787" priority="9">
      <formula>$B5=22</formula>
    </cfRule>
  </conditionalFormatting>
  <conditionalFormatting sqref="L8:M8">
    <cfRule type="expression" dxfId="786" priority="90">
      <formula>$B8=21</formula>
    </cfRule>
  </conditionalFormatting>
  <conditionalFormatting sqref="L10:M12">
    <cfRule type="expression" dxfId="785" priority="78">
      <formula>$B10=21</formula>
    </cfRule>
  </conditionalFormatting>
  <conditionalFormatting sqref="L13:M13">
    <cfRule type="expression" dxfId="784" priority="77">
      <formula>$B12=22</formula>
    </cfRule>
  </conditionalFormatting>
  <conditionalFormatting sqref="L14:M17">
    <cfRule type="expression" dxfId="783" priority="71">
      <formula>$B14=21</formula>
    </cfRule>
  </conditionalFormatting>
  <conditionalFormatting sqref="L19:M19">
    <cfRule type="expression" dxfId="782" priority="55">
      <formula>$B19=26</formula>
    </cfRule>
  </conditionalFormatting>
  <conditionalFormatting sqref="L20:M20">
    <cfRule type="expression" dxfId="781" priority="54">
      <formula>$B19=21</formula>
    </cfRule>
  </conditionalFormatting>
  <conditionalFormatting sqref="L21:M21">
    <cfRule type="expression" dxfId="780" priority="53">
      <formula>$B19=22</formula>
    </cfRule>
  </conditionalFormatting>
  <conditionalFormatting sqref="L22:M22">
    <cfRule type="expression" dxfId="779" priority="43">
      <formula>$B22=21</formula>
    </cfRule>
  </conditionalFormatting>
  <conditionalFormatting sqref="L24:M26">
    <cfRule type="expression" dxfId="778" priority="31">
      <formula>$B24=21</formula>
    </cfRule>
  </conditionalFormatting>
  <conditionalFormatting sqref="L27:M27">
    <cfRule type="expression" dxfId="777" priority="30">
      <formula>$B26=22</formula>
    </cfRule>
  </conditionalFormatting>
  <conditionalFormatting sqref="L28:M31">
    <cfRule type="expression" dxfId="776" priority="24">
      <formula>$B28=21</formula>
    </cfRule>
  </conditionalFormatting>
  <conditionalFormatting sqref="M18">
    <cfRule type="expression" dxfId="775" priority="66">
      <formula>$A18/1000000-TRUNC($A18/1000000)&gt;=0.29</formula>
    </cfRule>
  </conditionalFormatting>
  <conditionalFormatting sqref="M32">
    <cfRule type="expression" dxfId="774" priority="19">
      <formula>$A32/1000000-TRUNC($A32/1000000)&gt;=0.29</formula>
    </cfRule>
  </conditionalFormatting>
  <conditionalFormatting sqref="N18">
    <cfRule type="expression" dxfId="773" priority="65">
      <formula>$A18/100000-TRUNC($A18/100000)&gt;=0.29</formula>
    </cfRule>
  </conditionalFormatting>
  <conditionalFormatting sqref="N32">
    <cfRule type="expression" dxfId="772" priority="18">
      <formula>$A32/100000-TRUNC($A32/100000)&gt;=0.29</formula>
    </cfRule>
  </conditionalFormatting>
  <conditionalFormatting sqref="N5:O5">
    <cfRule type="expression" dxfId="771" priority="8">
      <formula>$B5=36</formula>
    </cfRule>
  </conditionalFormatting>
  <conditionalFormatting sqref="N6:O6">
    <cfRule type="expression" dxfId="770" priority="7">
      <formula>$B5=37</formula>
    </cfRule>
  </conditionalFormatting>
  <conditionalFormatting sqref="N7:O7">
    <cfRule type="expression" dxfId="769" priority="6">
      <formula>$B5=31</formula>
    </cfRule>
  </conditionalFormatting>
  <conditionalFormatting sqref="N8:O8">
    <cfRule type="expression" dxfId="768" priority="89">
      <formula>$B8=31</formula>
    </cfRule>
  </conditionalFormatting>
  <conditionalFormatting sqref="N9:O9">
    <cfRule type="expression" dxfId="767" priority="88">
      <formula>$B8=32</formula>
    </cfRule>
  </conditionalFormatting>
  <conditionalFormatting sqref="N10:O10">
    <cfRule type="expression" dxfId="766" priority="81">
      <formula>$B10=31</formula>
    </cfRule>
  </conditionalFormatting>
  <conditionalFormatting sqref="N11:O11">
    <cfRule type="expression" dxfId="765" priority="80">
      <formula>$B10=32</formula>
    </cfRule>
  </conditionalFormatting>
  <conditionalFormatting sqref="N12:O17">
    <cfRule type="expression" dxfId="764" priority="70">
      <formula>$B12=31</formula>
    </cfRule>
  </conditionalFormatting>
  <conditionalFormatting sqref="N19:O19">
    <cfRule type="expression" dxfId="763" priority="52">
      <formula>$B19=36</formula>
    </cfRule>
  </conditionalFormatting>
  <conditionalFormatting sqref="N20:O20">
    <cfRule type="expression" dxfId="762" priority="51">
      <formula>$B19=37</formula>
    </cfRule>
  </conditionalFormatting>
  <conditionalFormatting sqref="N21:O21">
    <cfRule type="expression" dxfId="761" priority="50">
      <formula>$B19=31</formula>
    </cfRule>
  </conditionalFormatting>
  <conditionalFormatting sqref="N22:O22">
    <cfRule type="expression" dxfId="760" priority="42">
      <formula>$B22=31</formula>
    </cfRule>
  </conditionalFormatting>
  <conditionalFormatting sqref="N23:O23">
    <cfRule type="expression" dxfId="759" priority="41">
      <formula>$B22=32</formula>
    </cfRule>
  </conditionalFormatting>
  <conditionalFormatting sqref="N24:O24">
    <cfRule type="expression" dxfId="758" priority="34">
      <formula>$B24=31</formula>
    </cfRule>
  </conditionalFormatting>
  <conditionalFormatting sqref="N25:O25">
    <cfRule type="expression" dxfId="757" priority="33">
      <formula>$B24=32</formula>
    </cfRule>
  </conditionalFormatting>
  <conditionalFormatting sqref="N26:O31">
    <cfRule type="expression" dxfId="756" priority="23">
      <formula>$B26=31</formula>
    </cfRule>
  </conditionalFormatting>
  <conditionalFormatting sqref="O18">
    <cfRule type="expression" dxfId="755" priority="64">
      <formula>$A18/10000-TRUNC($A18/10000)&gt;=0.29</formula>
    </cfRule>
  </conditionalFormatting>
  <conditionalFormatting sqref="O32">
    <cfRule type="expression" dxfId="754" priority="17">
      <formula>$A32/10000-TRUNC($A32/10000)&gt;=0.29</formula>
    </cfRule>
  </conditionalFormatting>
  <conditionalFormatting sqref="P18">
    <cfRule type="expression" dxfId="753" priority="63">
      <formula>$A18/1000-TRUNC($A18/1000)&gt;=0.29</formula>
    </cfRule>
  </conditionalFormatting>
  <conditionalFormatting sqref="P32">
    <cfRule type="expression" dxfId="752" priority="16">
      <formula>$A32/1000-TRUNC($A32/1000)&gt;=0.29</formula>
    </cfRule>
  </conditionalFormatting>
  <conditionalFormatting sqref="P5:Q5">
    <cfRule type="expression" dxfId="751" priority="5">
      <formula>$B5=46</formula>
    </cfRule>
  </conditionalFormatting>
  <conditionalFormatting sqref="P6:Q6">
    <cfRule type="expression" dxfId="750" priority="4">
      <formula>$B5=47</formula>
    </cfRule>
  </conditionalFormatting>
  <conditionalFormatting sqref="P7:Q7">
    <cfRule type="expression" dxfId="749" priority="3">
      <formula>$B5=41</formula>
    </cfRule>
  </conditionalFormatting>
  <conditionalFormatting sqref="P8:Q8">
    <cfRule type="expression" dxfId="748" priority="87">
      <formula>$B8=41</formula>
    </cfRule>
  </conditionalFormatting>
  <conditionalFormatting sqref="P9:Q9">
    <cfRule type="expression" dxfId="747" priority="86">
      <formula>$B8=42</formula>
    </cfRule>
  </conditionalFormatting>
  <conditionalFormatting sqref="P19:Q19">
    <cfRule type="expression" dxfId="746" priority="49">
      <formula>$B19=46</formula>
    </cfRule>
  </conditionalFormatting>
  <conditionalFormatting sqref="P20:Q20">
    <cfRule type="expression" dxfId="745" priority="48">
      <formula>$B19=47</formula>
    </cfRule>
  </conditionalFormatting>
  <conditionalFormatting sqref="P21:Q21">
    <cfRule type="expression" dxfId="744" priority="47">
      <formula>$B19=41</formula>
    </cfRule>
  </conditionalFormatting>
  <conditionalFormatting sqref="P22:Q22">
    <cfRule type="expression" dxfId="743" priority="40">
      <formula>$B22=41</formula>
    </cfRule>
  </conditionalFormatting>
  <conditionalFormatting sqref="P23:Q23">
    <cfRule type="expression" dxfId="742" priority="39">
      <formula>$B22=42</formula>
    </cfRule>
  </conditionalFormatting>
  <conditionalFormatting sqref="Q18">
    <cfRule type="expression" dxfId="741" priority="62">
      <formula>$A18/100-TRUNC($A18/100)&gt;=0.29</formula>
    </cfRule>
  </conditionalFormatting>
  <conditionalFormatting sqref="Q32">
    <cfRule type="expression" dxfId="740" priority="15">
      <formula>$A32/100-TRUNC($A32/100)&gt;=0.29</formula>
    </cfRule>
  </conditionalFormatting>
  <conditionalFormatting sqref="R5:S5">
    <cfRule type="expression" dxfId="739" priority="2">
      <formula>$B5=56</formula>
    </cfRule>
  </conditionalFormatting>
  <conditionalFormatting sqref="R6:S7">
    <cfRule type="expression" dxfId="738" priority="1">
      <formula>$B5=57</formula>
    </cfRule>
  </conditionalFormatting>
  <conditionalFormatting sqref="R8:S8">
    <cfRule type="expression" dxfId="737" priority="85">
      <formula>$B8=51</formula>
    </cfRule>
  </conditionalFormatting>
  <conditionalFormatting sqref="R9:S9">
    <cfRule type="expression" dxfId="736" priority="84">
      <formula>$B8=52</formula>
    </cfRule>
  </conditionalFormatting>
  <conditionalFormatting sqref="R19:S19">
    <cfRule type="expression" dxfId="735" priority="46">
      <formula>$B19=56</formula>
    </cfRule>
  </conditionalFormatting>
  <conditionalFormatting sqref="R20:S21">
    <cfRule type="expression" dxfId="734" priority="45">
      <formula>$B19=57</formula>
    </cfRule>
  </conditionalFormatting>
  <conditionalFormatting sqref="R22:S22">
    <cfRule type="expression" dxfId="733" priority="38">
      <formula>$B22=51</formula>
    </cfRule>
  </conditionalFormatting>
  <conditionalFormatting sqref="R23:S23">
    <cfRule type="expression" dxfId="732" priority="37">
      <formula>$B22=52</formula>
    </cfRule>
  </conditionalFormatting>
  <conditionalFormatting sqref="X5:X6">
    <cfRule type="expression" dxfId="731" priority="94" stopIfTrue="1">
      <formula>$E5=1</formula>
    </cfRule>
  </conditionalFormatting>
  <conditionalFormatting sqref="X8:X11">
    <cfRule type="expression" dxfId="730" priority="92">
      <formula>$E8=1</formula>
    </cfRule>
  </conditionalFormatting>
  <conditionalFormatting sqref="X19:X20">
    <cfRule type="expression" dxfId="729" priority="61" stopIfTrue="1">
      <formula>$E19=1</formula>
    </cfRule>
  </conditionalFormatting>
  <conditionalFormatting sqref="X22:X25">
    <cfRule type="expression" dxfId="728" priority="59">
      <formula>$E22=1</formula>
    </cfRule>
  </conditionalFormatting>
  <dataValidations count="8">
    <dataValidation type="list" allowBlank="1" showInputMessage="1" showErrorMessage="1" sqref="V5:V32" xr:uid="{00000000-0002-0000-0700-000000000000}">
      <formula1>健全性評価</formula1>
    </dataValidation>
    <dataValidation type="list" allowBlank="1" showInputMessage="1" showErrorMessage="1" sqref="U5:U32" xr:uid="{00000000-0002-0000-0700-000001000000}">
      <formula1>緊急性</formula1>
    </dataValidation>
    <dataValidation type="list" allowBlank="1" showInputMessage="1" showErrorMessage="1" sqref="H13 H27" xr:uid="{00000000-0002-0000-0700-000003000000}">
      <formula1>通り数</formula1>
    </dataValidation>
    <dataValidation type="whole" allowBlank="1" showInputMessage="1" showErrorMessage="1" sqref="C10:C14 C8 C18 C16 C24:C28 C22 C32 C30" xr:uid="{00000000-0002-0000-0700-000004000000}">
      <formula1>-1</formula1>
      <formula2>9999</formula2>
    </dataValidation>
    <dataValidation type="whole" allowBlank="1" showInputMessage="1" showErrorMessage="1" sqref="D12:D13 D26:D27" xr:uid="{00000000-0002-0000-0700-000005000000}">
      <formula1>0</formula1>
      <formula2>3</formula2>
    </dataValidation>
    <dataValidation type="whole" allowBlank="1" showInputMessage="1" showErrorMessage="1" sqref="E13 E5:E10 E19:E27" xr:uid="{00000000-0002-0000-0700-000006000000}">
      <formula1>0</formula1>
      <formula2>1</formula2>
    </dataValidation>
    <dataValidation type="list" allowBlank="1" showInputMessage="1" showErrorMessage="1" sqref="H8 H22" xr:uid="{03134129-EB57-44AB-A4FA-7460BEAE5A37}">
      <formula1>"1,2,3,4,5"</formula1>
    </dataValidation>
    <dataValidation type="list" allowBlank="1" showInputMessage="1" showErrorMessage="1" sqref="H14:H15 H28:H29" xr:uid="{2BA66EA4-CE63-4202-9FEA-995F5A9F7ECC}">
      <formula1>"1,2,3,4,5,6,7,8,9,10,11,12,13,14,15,16,17,18,19,20,21,22,23,24,25"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1"/>
  </sheetPr>
  <dimension ref="A1:X20"/>
  <sheetViews>
    <sheetView showGridLines="0" view="pageBreakPreview" zoomScaleNormal="120" zoomScaleSheetLayoutView="100" workbookViewId="0">
      <pane ySplit="4" topLeftCell="A5" activePane="bottomLeft" state="frozen"/>
      <selection activeCell="Z19" sqref="Z19"/>
      <selection pane="bottomLeft" activeCell="Z19" sqref="Z19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5" width="3.6640625" style="29" customWidth="1"/>
    <col min="6" max="6" width="1.6640625" style="29" customWidth="1"/>
    <col min="7" max="7" width="3.777343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"&amp;TEXT('1.諸元･総合結果その1-1'!AG4,"yyyy/m/d"))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629</v>
      </c>
      <c r="D3" s="1261" t="s">
        <v>599</v>
      </c>
      <c r="E3" s="1261"/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1455" t="s">
        <v>524</v>
      </c>
      <c r="X3" s="1456"/>
    </row>
    <row r="4" spans="1:24" s="183" customFormat="1" ht="24" customHeight="1">
      <c r="A4" s="321" t="s">
        <v>49</v>
      </c>
      <c r="B4" s="1262"/>
      <c r="C4" s="1262"/>
      <c r="D4" s="1262"/>
      <c r="E4" s="1262"/>
      <c r="F4" s="29"/>
      <c r="G4" s="287" t="s">
        <v>141</v>
      </c>
      <c r="H4" s="401" t="s">
        <v>7</v>
      </c>
      <c r="I4" s="401" t="s">
        <v>4</v>
      </c>
      <c r="J4" s="401" t="s">
        <v>5</v>
      </c>
      <c r="K4" s="327" t="s">
        <v>566</v>
      </c>
      <c r="L4" s="1401" t="s">
        <v>567</v>
      </c>
      <c r="M4" s="1401"/>
      <c r="N4" s="1401" t="s">
        <v>568</v>
      </c>
      <c r="O4" s="1401"/>
      <c r="P4" s="1401" t="s">
        <v>569</v>
      </c>
      <c r="Q4" s="1401"/>
      <c r="R4" s="1401" t="s">
        <v>570</v>
      </c>
      <c r="S4" s="1401"/>
      <c r="T4" s="288" t="s">
        <v>396</v>
      </c>
      <c r="U4" s="1418"/>
      <c r="V4" s="1407"/>
      <c r="W4" s="1457" t="s">
        <v>525</v>
      </c>
      <c r="X4" s="1458"/>
    </row>
    <row r="5" spans="1:24" s="184" customFormat="1" ht="30" customHeight="1">
      <c r="A5" s="1257" t="str">
        <f>IF(H6="","",H6)</f>
        <v/>
      </c>
      <c r="B5" s="138"/>
      <c r="C5" s="356" t="str">
        <f>IF(H11="","",H11)</f>
        <v/>
      </c>
      <c r="D5" s="1493">
        <f>Henkan(U5)</f>
        <v>0</v>
      </c>
      <c r="E5" s="406"/>
      <c r="G5" s="1122" t="s">
        <v>713</v>
      </c>
      <c r="H5" s="289"/>
      <c r="I5" s="290" t="s">
        <v>147</v>
      </c>
      <c r="J5" s="640">
        <v>42</v>
      </c>
      <c r="K5" s="357" t="s">
        <v>185</v>
      </c>
      <c r="L5" s="1445" t="s">
        <v>150</v>
      </c>
      <c r="M5" s="1446"/>
      <c r="N5" s="1445" t="s">
        <v>152</v>
      </c>
      <c r="O5" s="1446"/>
      <c r="P5" s="1445" t="s">
        <v>153</v>
      </c>
      <c r="Q5" s="1446"/>
      <c r="R5" s="1445" t="s">
        <v>155</v>
      </c>
      <c r="S5" s="1446"/>
      <c r="T5" s="338"/>
      <c r="U5" s="1403" t="s">
        <v>523</v>
      </c>
      <c r="V5" s="1440"/>
      <c r="W5" s="1434"/>
      <c r="X5" s="1435"/>
    </row>
    <row r="6" spans="1:24" s="184" customFormat="1" ht="30" customHeight="1">
      <c r="A6" s="1258"/>
      <c r="B6" s="139"/>
      <c r="C6" s="358" t="str">
        <f>IF(H12="","",H12)</f>
        <v/>
      </c>
      <c r="D6" s="1494"/>
      <c r="E6" s="406"/>
      <c r="G6" s="1123"/>
      <c r="H6" s="631"/>
      <c r="I6" s="332" t="s">
        <v>511</v>
      </c>
      <c r="J6" s="641">
        <v>47</v>
      </c>
      <c r="K6" s="326" t="s">
        <v>530</v>
      </c>
      <c r="L6" s="1465" t="s">
        <v>512</v>
      </c>
      <c r="M6" s="1466"/>
      <c r="N6" s="1467" t="s">
        <v>560</v>
      </c>
      <c r="O6" s="1468"/>
      <c r="P6" s="359"/>
      <c r="Q6" s="360"/>
      <c r="R6" s="359"/>
      <c r="S6" s="360"/>
      <c r="T6" s="331"/>
      <c r="U6" s="1295"/>
      <c r="V6" s="1441"/>
      <c r="W6" s="1436"/>
      <c r="X6" s="1437"/>
    </row>
    <row r="7" spans="1:24" ht="36" customHeight="1">
      <c r="A7" s="1258"/>
      <c r="B7" s="333"/>
      <c r="C7" s="361"/>
      <c r="D7" s="1494"/>
      <c r="E7" s="406"/>
      <c r="G7" s="1123"/>
      <c r="H7" s="927" t="str">
        <f>CHOOSE(H6+1,"","左側端
主　桁
(耳桁)","左　側
歩道下
主　桁","車道下
主　桁","右　側
歩道下
主　桁","右側端
主　桁
(耳桁)","横桁,縦桁
対傾･横構
ｱｰﾁ部材
ﾄﾗｽ部材")</f>
        <v/>
      </c>
      <c r="I7" s="324" t="s">
        <v>148</v>
      </c>
      <c r="J7" s="642">
        <v>50</v>
      </c>
      <c r="K7" s="326" t="s">
        <v>530</v>
      </c>
      <c r="L7" s="1324" t="s">
        <v>151</v>
      </c>
      <c r="M7" s="1325"/>
      <c r="N7" s="1324" t="s">
        <v>167</v>
      </c>
      <c r="O7" s="1325"/>
      <c r="P7" s="1459"/>
      <c r="Q7" s="1460"/>
      <c r="R7" s="1459"/>
      <c r="S7" s="1460"/>
      <c r="T7" s="339"/>
      <c r="U7" s="1295"/>
      <c r="V7" s="1441"/>
      <c r="W7" s="1436"/>
      <c r="X7" s="1437"/>
    </row>
    <row r="8" spans="1:24" ht="24" customHeight="1">
      <c r="A8" s="1258"/>
      <c r="B8" s="1486"/>
      <c r="C8" s="1463"/>
      <c r="D8" s="1494"/>
      <c r="E8" s="406"/>
      <c r="G8" s="1479" t="s">
        <v>715</v>
      </c>
      <c r="H8" s="927"/>
      <c r="I8" s="1286" t="s">
        <v>149</v>
      </c>
      <c r="J8" s="1472">
        <v>55</v>
      </c>
      <c r="K8" s="1322" t="s">
        <v>531</v>
      </c>
      <c r="L8" s="1447" t="s">
        <v>144</v>
      </c>
      <c r="M8" s="1447"/>
      <c r="N8" s="1449" t="s">
        <v>384</v>
      </c>
      <c r="O8" s="1450"/>
      <c r="P8" s="1422"/>
      <c r="Q8" s="1423"/>
      <c r="R8" s="1422"/>
      <c r="S8" s="1423"/>
      <c r="T8" s="1355"/>
      <c r="U8" s="1295"/>
      <c r="V8" s="1441"/>
      <c r="W8" s="1436"/>
      <c r="X8" s="1437"/>
    </row>
    <row r="9" spans="1:24" ht="24" customHeight="1">
      <c r="A9" s="1258"/>
      <c r="B9" s="1491"/>
      <c r="C9" s="1464"/>
      <c r="D9" s="1494"/>
      <c r="E9" s="406"/>
      <c r="G9" s="1479"/>
      <c r="H9" s="927"/>
      <c r="I9" s="1489"/>
      <c r="J9" s="1481"/>
      <c r="K9" s="1480"/>
      <c r="L9" s="1447" t="s">
        <v>145</v>
      </c>
      <c r="M9" s="1447"/>
      <c r="N9" s="1451"/>
      <c r="O9" s="1452"/>
      <c r="P9" s="1424"/>
      <c r="Q9" s="1425"/>
      <c r="R9" s="1424"/>
      <c r="S9" s="1425"/>
      <c r="T9" s="1356"/>
      <c r="U9" s="1295"/>
      <c r="V9" s="1441"/>
      <c r="W9" s="1436"/>
      <c r="X9" s="1437"/>
    </row>
    <row r="10" spans="1:24" ht="24" customHeight="1">
      <c r="A10" s="1258"/>
      <c r="B10" s="1491"/>
      <c r="C10" s="1464"/>
      <c r="D10" s="1494"/>
      <c r="E10" s="406"/>
      <c r="G10" s="1479"/>
      <c r="H10" s="270" t="s">
        <v>628</v>
      </c>
      <c r="I10" s="1489"/>
      <c r="J10" s="1481"/>
      <c r="K10" s="1480"/>
      <c r="L10" s="1447" t="s">
        <v>146</v>
      </c>
      <c r="M10" s="1448"/>
      <c r="N10" s="1453" t="s">
        <v>385</v>
      </c>
      <c r="O10" s="1454"/>
      <c r="P10" s="1424"/>
      <c r="Q10" s="1425"/>
      <c r="R10" s="1424"/>
      <c r="S10" s="1425"/>
      <c r="T10" s="1356"/>
      <c r="U10" s="1295"/>
      <c r="V10" s="1441"/>
      <c r="W10" s="1436"/>
      <c r="X10" s="1437"/>
    </row>
    <row r="11" spans="1:24" ht="24" customHeight="1">
      <c r="A11" s="1258"/>
      <c r="B11" s="1491"/>
      <c r="C11" s="1464"/>
      <c r="D11" s="1494"/>
      <c r="E11" s="406"/>
      <c r="G11" s="1479"/>
      <c r="H11" s="632"/>
      <c r="I11" s="1489"/>
      <c r="J11" s="1481"/>
      <c r="K11" s="1480"/>
      <c r="L11" s="1447" t="s">
        <v>142</v>
      </c>
      <c r="M11" s="1448"/>
      <c r="N11" s="1324" t="s">
        <v>168</v>
      </c>
      <c r="O11" s="1325"/>
      <c r="P11" s="1424"/>
      <c r="Q11" s="1425"/>
      <c r="R11" s="1424"/>
      <c r="S11" s="1425"/>
      <c r="T11" s="1356"/>
      <c r="U11" s="1295"/>
      <c r="V11" s="1441"/>
      <c r="W11" s="1436"/>
      <c r="X11" s="1437"/>
    </row>
    <row r="12" spans="1:24" ht="24" customHeight="1">
      <c r="A12" s="1258"/>
      <c r="B12" s="1487"/>
      <c r="C12" s="1464"/>
      <c r="D12" s="1495"/>
      <c r="E12" s="406"/>
      <c r="F12" s="268"/>
      <c r="G12" s="1479"/>
      <c r="H12" s="1305"/>
      <c r="I12" s="1490"/>
      <c r="J12" s="1473"/>
      <c r="K12" s="1323"/>
      <c r="L12" s="1447" t="s">
        <v>143</v>
      </c>
      <c r="M12" s="1448"/>
      <c r="N12" s="1326"/>
      <c r="O12" s="1327"/>
      <c r="P12" s="1426"/>
      <c r="Q12" s="1427"/>
      <c r="R12" s="1426"/>
      <c r="S12" s="1427"/>
      <c r="T12" s="1290"/>
      <c r="U12" s="1295"/>
      <c r="V12" s="1441"/>
      <c r="W12" s="1436"/>
      <c r="X12" s="1437"/>
    </row>
    <row r="13" spans="1:24" ht="22.5" customHeight="1">
      <c r="A13" s="1258"/>
      <c r="B13" s="1486"/>
      <c r="C13" s="1488"/>
      <c r="D13" s="29">
        <v>1</v>
      </c>
      <c r="E13" s="406"/>
      <c r="G13" s="1479"/>
      <c r="H13" s="1305"/>
      <c r="I13" s="1469" t="s">
        <v>509</v>
      </c>
      <c r="J13" s="1472">
        <v>109</v>
      </c>
      <c r="K13" s="1470" t="s">
        <v>526</v>
      </c>
      <c r="L13" s="1482" t="s">
        <v>652</v>
      </c>
      <c r="M13" s="1483"/>
      <c r="N13" s="1482" t="s">
        <v>653</v>
      </c>
      <c r="O13" s="1483"/>
      <c r="P13" s="1428"/>
      <c r="Q13" s="1429"/>
      <c r="R13" s="1428"/>
      <c r="S13" s="1429"/>
      <c r="T13" s="1259"/>
      <c r="U13" s="1295"/>
      <c r="V13" s="1441"/>
      <c r="W13" s="1436"/>
      <c r="X13" s="1437"/>
    </row>
    <row r="14" spans="1:24" ht="13.5" customHeight="1">
      <c r="A14" s="1258"/>
      <c r="B14" s="1487"/>
      <c r="C14" s="1488"/>
      <c r="D14" s="362"/>
      <c r="E14" s="406"/>
      <c r="G14" s="1479"/>
      <c r="H14" s="289"/>
      <c r="I14" s="1287"/>
      <c r="J14" s="1473"/>
      <c r="K14" s="1471"/>
      <c r="L14" s="1484"/>
      <c r="M14" s="1485"/>
      <c r="N14" s="1484"/>
      <c r="O14" s="1485"/>
      <c r="P14" s="1430"/>
      <c r="Q14" s="1431"/>
      <c r="R14" s="1430"/>
      <c r="S14" s="1431"/>
      <c r="T14" s="1433"/>
      <c r="U14" s="1295"/>
      <c r="V14" s="1441"/>
      <c r="W14" s="1436"/>
      <c r="X14" s="1437"/>
    </row>
    <row r="15" spans="1:24" ht="15" customHeight="1">
      <c r="A15" s="1258"/>
      <c r="B15" s="1486"/>
      <c r="C15" s="1488"/>
      <c r="D15" s="362"/>
      <c r="E15" s="406"/>
      <c r="G15" s="1479"/>
      <c r="H15" s="289"/>
      <c r="I15" s="1286" t="s">
        <v>572</v>
      </c>
      <c r="J15" s="1472">
        <v>86</v>
      </c>
      <c r="K15" s="1336" t="s">
        <v>530</v>
      </c>
      <c r="L15" s="1342" t="s">
        <v>555</v>
      </c>
      <c r="M15" s="1343"/>
      <c r="N15" s="1342" t="s">
        <v>556</v>
      </c>
      <c r="O15" s="1343"/>
      <c r="P15" s="1419"/>
      <c r="Q15" s="1420"/>
      <c r="R15" s="1419"/>
      <c r="S15" s="1420"/>
      <c r="T15" s="1259"/>
      <c r="U15" s="1295"/>
      <c r="V15" s="1441"/>
      <c r="W15" s="1436"/>
      <c r="X15" s="1437"/>
    </row>
    <row r="16" spans="1:24" ht="15" customHeight="1">
      <c r="A16" s="1258"/>
      <c r="B16" s="1487"/>
      <c r="C16" s="1488"/>
      <c r="E16" s="406"/>
      <c r="G16" s="1479"/>
      <c r="H16" s="289"/>
      <c r="I16" s="1492"/>
      <c r="J16" s="1473"/>
      <c r="K16" s="1380"/>
      <c r="L16" s="1362"/>
      <c r="M16" s="1363"/>
      <c r="N16" s="1362"/>
      <c r="O16" s="1363"/>
      <c r="P16" s="1421"/>
      <c r="Q16" s="1421"/>
      <c r="R16" s="1421"/>
      <c r="S16" s="1421"/>
      <c r="T16" s="1432"/>
      <c r="U16" s="1295"/>
      <c r="V16" s="1441"/>
      <c r="W16" s="1436"/>
      <c r="X16" s="1437"/>
    </row>
    <row r="17" spans="1:24" ht="15" customHeight="1">
      <c r="A17" s="1258"/>
      <c r="B17" s="1486"/>
      <c r="C17" s="1488"/>
      <c r="D17" s="1261" t="s">
        <v>600</v>
      </c>
      <c r="E17" s="406"/>
      <c r="G17" s="1479"/>
      <c r="H17" s="289"/>
      <c r="I17" s="1392" t="s">
        <v>98</v>
      </c>
      <c r="J17" s="1477">
        <v>117</v>
      </c>
      <c r="K17" s="1474" t="s">
        <v>530</v>
      </c>
      <c r="L17" s="1359" t="s">
        <v>553</v>
      </c>
      <c r="M17" s="1360"/>
      <c r="N17" s="1364" t="s">
        <v>554</v>
      </c>
      <c r="O17" s="1360"/>
      <c r="P17" s="1419"/>
      <c r="Q17" s="1420"/>
      <c r="R17" s="1419"/>
      <c r="S17" s="1420"/>
      <c r="T17" s="1259"/>
      <c r="U17" s="1295"/>
      <c r="V17" s="1441"/>
      <c r="W17" s="1436"/>
      <c r="X17" s="1437"/>
    </row>
    <row r="18" spans="1:24" ht="15" customHeight="1">
      <c r="A18" s="1258"/>
      <c r="B18" s="1487"/>
      <c r="C18" s="1488"/>
      <c r="D18" s="1261"/>
      <c r="E18" s="406"/>
      <c r="G18" s="1479"/>
      <c r="H18" s="289"/>
      <c r="I18" s="1393"/>
      <c r="J18" s="1478"/>
      <c r="K18" s="1475"/>
      <c r="L18" s="1476"/>
      <c r="M18" s="1476"/>
      <c r="N18" s="1476"/>
      <c r="O18" s="1476"/>
      <c r="P18" s="1462"/>
      <c r="Q18" s="1462"/>
      <c r="R18" s="1462"/>
      <c r="S18" s="1462"/>
      <c r="T18" s="1432"/>
      <c r="U18" s="1295"/>
      <c r="V18" s="1441"/>
      <c r="W18" s="1436"/>
      <c r="X18" s="1437"/>
    </row>
    <row r="19" spans="1:24" s="184" customFormat="1" ht="45" customHeight="1">
      <c r="A19" s="1258"/>
      <c r="B19" s="336"/>
      <c r="C19" s="363"/>
      <c r="D19" s="1262"/>
      <c r="E19" s="406"/>
      <c r="G19" s="1479"/>
      <c r="H19" s="340"/>
      <c r="I19" s="325" t="s">
        <v>180</v>
      </c>
      <c r="J19" s="642">
        <v>98</v>
      </c>
      <c r="K19" s="364" t="s">
        <v>533</v>
      </c>
      <c r="L19" s="1443" t="s">
        <v>181</v>
      </c>
      <c r="M19" s="1444"/>
      <c r="N19" s="1443" t="s">
        <v>182</v>
      </c>
      <c r="O19" s="1444"/>
      <c r="P19" s="1284"/>
      <c r="Q19" s="1285"/>
      <c r="R19" s="1284"/>
      <c r="S19" s="1285"/>
      <c r="T19" s="90"/>
      <c r="U19" s="1295"/>
      <c r="V19" s="1441"/>
      <c r="W19" s="1436"/>
      <c r="X19" s="1437"/>
    </row>
    <row r="20" spans="1:24" s="183" customFormat="1" ht="30" customHeight="1">
      <c r="A20" s="1272" t="s">
        <v>663</v>
      </c>
      <c r="B20" s="1461"/>
      <c r="C20" s="365"/>
      <c r="D20" s="275" t="str">
        <f>Henkan(V5)</f>
        <v/>
      </c>
      <c r="E20" s="366"/>
      <c r="F20" s="276"/>
      <c r="G20" s="291" t="str">
        <f>"# " &amp; D13 &amp; "/" &amp; $A$1</f>
        <v># 1/1</v>
      </c>
      <c r="H20" s="292"/>
      <c r="I20" s="293" t="s">
        <v>596</v>
      </c>
      <c r="J20" s="279" t="s">
        <v>6</v>
      </c>
      <c r="K20" s="280" t="s">
        <v>538</v>
      </c>
      <c r="L20" s="367" t="s">
        <v>154</v>
      </c>
      <c r="M20" s="294" t="s">
        <v>17</v>
      </c>
      <c r="N20" s="282" t="s">
        <v>220</v>
      </c>
      <c r="O20" s="368" t="s">
        <v>501</v>
      </c>
      <c r="P20" s="282" t="s">
        <v>212</v>
      </c>
      <c r="Q20" s="282"/>
      <c r="R20" s="282"/>
      <c r="S20" s="369"/>
      <c r="T20" s="89"/>
      <c r="U20" s="1296"/>
      <c r="V20" s="1442"/>
      <c r="W20" s="1438"/>
      <c r="X20" s="1439"/>
    </row>
  </sheetData>
  <sheetProtection sheet="1" objects="1" scenarios="1"/>
  <mergeCells count="87">
    <mergeCell ref="B17:B18"/>
    <mergeCell ref="C13:C14"/>
    <mergeCell ref="C15:C16"/>
    <mergeCell ref="C17:C18"/>
    <mergeCell ref="I8:I12"/>
    <mergeCell ref="B8:B12"/>
    <mergeCell ref="I17:I18"/>
    <mergeCell ref="B13:B14"/>
    <mergeCell ref="B15:B16"/>
    <mergeCell ref="I15:I16"/>
    <mergeCell ref="H7:H9"/>
    <mergeCell ref="H12:H13"/>
    <mergeCell ref="D5:D12"/>
    <mergeCell ref="P19:Q19"/>
    <mergeCell ref="R19:S19"/>
    <mergeCell ref="D17:D19"/>
    <mergeCell ref="K17:K18"/>
    <mergeCell ref="N17:O18"/>
    <mergeCell ref="L17:M18"/>
    <mergeCell ref="J17:J18"/>
    <mergeCell ref="G8:G19"/>
    <mergeCell ref="K8:K12"/>
    <mergeCell ref="K15:K16"/>
    <mergeCell ref="J13:J14"/>
    <mergeCell ref="J8:J12"/>
    <mergeCell ref="L11:M11"/>
    <mergeCell ref="L13:M14"/>
    <mergeCell ref="N13:O14"/>
    <mergeCell ref="L15:M16"/>
    <mergeCell ref="T17:T18"/>
    <mergeCell ref="A20:B20"/>
    <mergeCell ref="A5:A19"/>
    <mergeCell ref="R5:S5"/>
    <mergeCell ref="R7:S7"/>
    <mergeCell ref="P17:Q18"/>
    <mergeCell ref="R17:S18"/>
    <mergeCell ref="C8:C12"/>
    <mergeCell ref="R15:S16"/>
    <mergeCell ref="L6:M6"/>
    <mergeCell ref="N6:O6"/>
    <mergeCell ref="P8:Q12"/>
    <mergeCell ref="R13:S14"/>
    <mergeCell ref="I13:I14"/>
    <mergeCell ref="K13:K14"/>
    <mergeCell ref="J15:J16"/>
    <mergeCell ref="W3:X3"/>
    <mergeCell ref="W4:X4"/>
    <mergeCell ref="B3:B4"/>
    <mergeCell ref="C3:C4"/>
    <mergeCell ref="L7:M7"/>
    <mergeCell ref="G5:G7"/>
    <mergeCell ref="G3:J3"/>
    <mergeCell ref="L4:M4"/>
    <mergeCell ref="K3:T3"/>
    <mergeCell ref="D3:D4"/>
    <mergeCell ref="E3:E4"/>
    <mergeCell ref="P4:Q4"/>
    <mergeCell ref="P7:Q7"/>
    <mergeCell ref="L5:M5"/>
    <mergeCell ref="P5:Q5"/>
    <mergeCell ref="N4:O4"/>
    <mergeCell ref="N15:O16"/>
    <mergeCell ref="L19:M19"/>
    <mergeCell ref="N19:O19"/>
    <mergeCell ref="N5:O5"/>
    <mergeCell ref="L8:M8"/>
    <mergeCell ref="L9:M9"/>
    <mergeCell ref="L12:M12"/>
    <mergeCell ref="N8:O9"/>
    <mergeCell ref="N10:O10"/>
    <mergeCell ref="L10:M10"/>
    <mergeCell ref="W1:X1"/>
    <mergeCell ref="U3:U4"/>
    <mergeCell ref="P15:Q16"/>
    <mergeCell ref="N11:O12"/>
    <mergeCell ref="R4:S4"/>
    <mergeCell ref="R8:S12"/>
    <mergeCell ref="P13:Q14"/>
    <mergeCell ref="U2:X2"/>
    <mergeCell ref="N7:O7"/>
    <mergeCell ref="U5:U20"/>
    <mergeCell ref="T15:T16"/>
    <mergeCell ref="T8:T12"/>
    <mergeCell ref="T13:T14"/>
    <mergeCell ref="V3:V4"/>
    <mergeCell ref="W5:X20"/>
    <mergeCell ref="V5:V20"/>
  </mergeCells>
  <phoneticPr fontId="4"/>
  <conditionalFormatting sqref="J20">
    <cfRule type="expression" dxfId="727" priority="5630">
      <formula>$A20="-1"</formula>
    </cfRule>
  </conditionalFormatting>
  <conditionalFormatting sqref="K5:K19">
    <cfRule type="expression" dxfId="726" priority="5633">
      <formula>$B5=1</formula>
    </cfRule>
  </conditionalFormatting>
  <conditionalFormatting sqref="K20">
    <cfRule type="expression" dxfId="725" priority="5629">
      <formula>$A20="1"</formula>
    </cfRule>
  </conditionalFormatting>
  <conditionalFormatting sqref="L20">
    <cfRule type="expression" dxfId="724" priority="5628">
      <formula>$A20/10000000-TRUNC($A20/10000000)&gt;=0.29</formula>
    </cfRule>
  </conditionalFormatting>
  <conditionalFormatting sqref="L5:M8">
    <cfRule type="expression" dxfId="723" priority="5651">
      <formula>$B5=21</formula>
    </cfRule>
  </conditionalFormatting>
  <conditionalFormatting sqref="L9:M9">
    <cfRule type="expression" dxfId="722" priority="5650">
      <formula>$B8=22</formula>
    </cfRule>
  </conditionalFormatting>
  <conditionalFormatting sqref="L10:M10">
    <cfRule type="expression" dxfId="721" priority="5649">
      <formula>$B8=23</formula>
    </cfRule>
  </conditionalFormatting>
  <conditionalFormatting sqref="L11:M11">
    <cfRule type="expression" dxfId="720" priority="5648">
      <formula>$B8=24</formula>
    </cfRule>
  </conditionalFormatting>
  <conditionalFormatting sqref="L12:M12">
    <cfRule type="expression" dxfId="719" priority="5647">
      <formula>$B8=25</formula>
    </cfRule>
  </conditionalFormatting>
  <conditionalFormatting sqref="L13:M19">
    <cfRule type="expression" dxfId="718" priority="5632">
      <formula>$B13=21</formula>
    </cfRule>
  </conditionalFormatting>
  <conditionalFormatting sqref="N20">
    <cfRule type="expression" dxfId="717" priority="5627">
      <formula>$A20/100000-TRUNC($A20/100000)&gt;=0.29</formula>
    </cfRule>
  </conditionalFormatting>
  <conditionalFormatting sqref="N5:O9">
    <cfRule type="expression" dxfId="716" priority="5646">
      <formula>$B5=31</formula>
    </cfRule>
  </conditionalFormatting>
  <conditionalFormatting sqref="N10:O10">
    <cfRule type="expression" dxfId="715" priority="5645">
      <formula>$B8=33</formula>
    </cfRule>
  </conditionalFormatting>
  <conditionalFormatting sqref="N11:O12">
    <cfRule type="expression" dxfId="714" priority="5644">
      <formula>$B8=34</formula>
    </cfRule>
  </conditionalFormatting>
  <conditionalFormatting sqref="N13:O19">
    <cfRule type="expression" dxfId="713" priority="5631">
      <formula>$B13=31</formula>
    </cfRule>
  </conditionalFormatting>
  <conditionalFormatting sqref="O20">
    <cfRule type="expression" dxfId="712" priority="5626">
      <formula>$A20/10000-TRUNC($A20/10000)&gt;=0.29</formula>
    </cfRule>
  </conditionalFormatting>
  <conditionalFormatting sqref="P20">
    <cfRule type="expression" dxfId="711" priority="5625">
      <formula>$A20/1000-TRUNC($A20/1000)&gt;=0.29</formula>
    </cfRule>
  </conditionalFormatting>
  <conditionalFormatting sqref="P5:Q5">
    <cfRule type="expression" dxfId="710" priority="5660">
      <formula>$B5=41</formula>
    </cfRule>
  </conditionalFormatting>
  <conditionalFormatting sqref="R5:S5">
    <cfRule type="expression" dxfId="709" priority="5659">
      <formula>$B5=51</formula>
    </cfRule>
  </conditionalFormatting>
  <dataValidations count="11">
    <dataValidation type="whole" allowBlank="1" showInputMessage="1" showErrorMessage="1" sqref="D5" xr:uid="{00000000-0002-0000-0500-000000000000}">
      <formula1>0</formula1>
      <formula2>3</formula2>
    </dataValidation>
    <dataValidation type="whole" allowBlank="1" showInputMessage="1" showErrorMessage="1" sqref="C19:C20 C7:C12" xr:uid="{00000000-0002-0000-0500-000001000000}">
      <formula1>-1</formula1>
      <formula2>9999</formula2>
    </dataValidation>
    <dataValidation type="whole" allowBlank="1" showInputMessage="1" showErrorMessage="1" sqref="A7:A12 A5" xr:uid="{00000000-0002-0000-0500-000002000000}">
      <formula1>0</formula1>
      <formula2>6</formula2>
    </dataValidation>
    <dataValidation type="whole" allowBlank="1" showInputMessage="1" showErrorMessage="1" sqref="H5" xr:uid="{00000000-0002-0000-0500-000003000000}">
      <formula1>1</formula1>
      <formula2>6</formula2>
    </dataValidation>
    <dataValidation type="whole" allowBlank="1" showInputMessage="1" showErrorMessage="1" sqref="A6" xr:uid="{00000000-0002-0000-0500-000004000000}">
      <formula1>-1</formula1>
      <formula2>99</formula2>
    </dataValidation>
    <dataValidation type="whole" allowBlank="1" showInputMessage="1" showErrorMessage="1" sqref="E5:E19" xr:uid="{00000000-0002-0000-0500-000005000000}">
      <formula1>0</formula1>
      <formula2>1</formula2>
    </dataValidation>
    <dataValidation type="list" allowBlank="1" showInputMessage="1" showErrorMessage="1" sqref="H12:H13" xr:uid="{E46C4AF5-ED6B-4A3B-A89C-F4B9B4BFFEF2}">
      <formula1>"1,2,3,4,5,6,7,8,9,10,11,12,13,14,15,16,17,18,19,20,21,22,23,24,25"</formula1>
    </dataValidation>
    <dataValidation type="list" allowBlank="1" showInputMessage="1" showErrorMessage="1" sqref="H11" xr:uid="{E6A0CB36-7895-46B2-A82B-D6F1E4CB6356}">
      <formula1>通り数</formula1>
    </dataValidation>
    <dataValidation type="list" allowBlank="1" showInputMessage="1" showErrorMessage="1" sqref="U5" xr:uid="{00000000-0002-0000-0500-000008000000}">
      <formula1>緊急性</formula1>
    </dataValidation>
    <dataValidation type="list" allowBlank="1" showInputMessage="1" showErrorMessage="1" sqref="V5:V19" xr:uid="{00000000-0002-0000-0500-000009000000}">
      <formula1>健全性評価</formula1>
    </dataValidation>
    <dataValidation type="list" allowBlank="1" showInputMessage="1" showErrorMessage="1" sqref="H6" xr:uid="{4952ABB0-EF61-473A-B4FD-D0459ACFB0BA}">
      <formula1>"1,2,3,4,5,6"</formula1>
    </dataValidation>
  </dataValidations>
  <printOptions horizontalCentered="1"/>
  <pageMargins left="0.19685039370078741" right="0.19685039370078741" top="0.94488188976377963" bottom="1.36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203" r:id="rId4" name="Button 1907">
              <controlPr defaultSize="0" print="0" autoFill="0" autoPict="0" macro="[0]!追加Click">
                <anchor moveWithCells="1">
                  <from>
                    <xdr:col>24</xdr:col>
                    <xdr:colOff>99060</xdr:colOff>
                    <xdr:row>1</xdr:row>
                    <xdr:rowOff>251460</xdr:rowOff>
                  </from>
                  <to>
                    <xdr:col>24</xdr:col>
                    <xdr:colOff>601980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04" r:id="rId5" name="Button 1908">
              <controlPr defaultSize="0" print="0" autoFill="0" autoPict="0" macro="[0]!切捨Click">
                <anchor moveWithCells="1">
                  <from>
                    <xdr:col>24</xdr:col>
                    <xdr:colOff>685800</xdr:colOff>
                    <xdr:row>1</xdr:row>
                    <xdr:rowOff>251460</xdr:rowOff>
                  </from>
                  <to>
                    <xdr:col>25</xdr:col>
                    <xdr:colOff>419100</xdr:colOff>
                    <xdr:row>3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0"/>
  <dimension ref="A1:X20"/>
  <sheetViews>
    <sheetView showGridLines="0" zoomScale="120" zoomScaleNormal="120" zoomScaleSheetLayoutView="100" workbookViewId="0">
      <pane ySplit="4" topLeftCell="A6" activePane="bottomLeft" state="frozen"/>
      <selection activeCell="G8" sqref="G8:G19"/>
      <selection pane="bottomLeft" activeCell="L17" sqref="L17:M18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5" width="3.6640625" style="29" customWidth="1"/>
    <col min="6" max="6" width="1.6640625" style="29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"&amp;TEXT('1.諸元･総合結果その1-1'!AG4,"ge.m.d"))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629</v>
      </c>
      <c r="D3" s="1261" t="s">
        <v>599</v>
      </c>
      <c r="E3" s="1261"/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1455" t="s">
        <v>524</v>
      </c>
      <c r="X3" s="1456"/>
    </row>
    <row r="4" spans="1:24" s="183" customFormat="1" ht="24" customHeight="1">
      <c r="A4" s="321" t="s">
        <v>49</v>
      </c>
      <c r="B4" s="1262"/>
      <c r="C4" s="1262"/>
      <c r="D4" s="1262"/>
      <c r="E4" s="1262"/>
      <c r="F4" s="29"/>
      <c r="G4" s="287" t="s">
        <v>80</v>
      </c>
      <c r="H4" s="401" t="s">
        <v>7</v>
      </c>
      <c r="I4" s="401" t="s">
        <v>4</v>
      </c>
      <c r="J4" s="401" t="s">
        <v>5</v>
      </c>
      <c r="K4" s="327" t="s">
        <v>566</v>
      </c>
      <c r="L4" s="1401" t="s">
        <v>567</v>
      </c>
      <c r="M4" s="1401"/>
      <c r="N4" s="1401" t="s">
        <v>568</v>
      </c>
      <c r="O4" s="1401"/>
      <c r="P4" s="1401" t="s">
        <v>569</v>
      </c>
      <c r="Q4" s="1401"/>
      <c r="R4" s="1401" t="s">
        <v>570</v>
      </c>
      <c r="S4" s="1401"/>
      <c r="T4" s="288" t="s">
        <v>396</v>
      </c>
      <c r="U4" s="1418"/>
      <c r="V4" s="1407"/>
      <c r="W4" s="1457" t="s">
        <v>525</v>
      </c>
      <c r="X4" s="1458"/>
    </row>
    <row r="5" spans="1:24" s="184" customFormat="1" ht="30" customHeight="1">
      <c r="A5" s="1257" t="str">
        <f>IF(H6="","",H6)</f>
        <v/>
      </c>
      <c r="B5" s="138"/>
      <c r="C5" s="356" t="str">
        <f>IF(H11="","",H11)</f>
        <v/>
      </c>
      <c r="D5" s="1493">
        <f>Henkan(U5)</f>
        <v>0</v>
      </c>
      <c r="E5" s="406"/>
      <c r="G5" s="1122" t="s">
        <v>713</v>
      </c>
      <c r="H5" s="289"/>
      <c r="I5" s="290" t="s">
        <v>147</v>
      </c>
      <c r="J5" s="640">
        <v>42</v>
      </c>
      <c r="K5" s="357" t="s">
        <v>185</v>
      </c>
      <c r="L5" s="1445" t="s">
        <v>150</v>
      </c>
      <c r="M5" s="1446"/>
      <c r="N5" s="1445" t="s">
        <v>152</v>
      </c>
      <c r="O5" s="1446"/>
      <c r="P5" s="1445" t="s">
        <v>153</v>
      </c>
      <c r="Q5" s="1446"/>
      <c r="R5" s="1445" t="s">
        <v>155</v>
      </c>
      <c r="S5" s="1446"/>
      <c r="T5" s="338"/>
      <c r="U5" s="1403" t="s">
        <v>523</v>
      </c>
      <c r="V5" s="1440"/>
      <c r="W5" s="1434"/>
      <c r="X5" s="1435"/>
    </row>
    <row r="6" spans="1:24" s="184" customFormat="1" ht="30" customHeight="1">
      <c r="A6" s="1258"/>
      <c r="B6" s="139"/>
      <c r="C6" s="358" t="str">
        <f>IF(H12="","",H12)</f>
        <v/>
      </c>
      <c r="D6" s="1494"/>
      <c r="E6" s="406"/>
      <c r="G6" s="1123"/>
      <c r="H6" s="631"/>
      <c r="I6" s="332" t="s">
        <v>511</v>
      </c>
      <c r="J6" s="641">
        <v>47</v>
      </c>
      <c r="K6" s="326" t="s">
        <v>530</v>
      </c>
      <c r="L6" s="1465" t="s">
        <v>512</v>
      </c>
      <c r="M6" s="1466"/>
      <c r="N6" s="1467" t="s">
        <v>560</v>
      </c>
      <c r="O6" s="1468"/>
      <c r="P6" s="359"/>
      <c r="Q6" s="360"/>
      <c r="R6" s="359"/>
      <c r="S6" s="360"/>
      <c r="T6" s="331"/>
      <c r="U6" s="1295"/>
      <c r="V6" s="1441"/>
      <c r="W6" s="1436"/>
      <c r="X6" s="1437"/>
    </row>
    <row r="7" spans="1:24" ht="36" customHeight="1">
      <c r="A7" s="1258"/>
      <c r="B7" s="333"/>
      <c r="C7" s="361"/>
      <c r="D7" s="1494"/>
      <c r="E7" s="406"/>
      <c r="G7" s="1123"/>
      <c r="H7" s="927" t="str">
        <f>CHOOSE(H6+1,"","左側端
主　桁
(耳桁)","左　側
歩道下
主　桁","車道下
主　桁","右　側
歩道下
主　桁","右側端
主　桁
(耳桁)","横桁,縦桁
対傾･横構
ｱｰﾁ部材
ﾄﾗｽ部材")</f>
        <v/>
      </c>
      <c r="I7" s="324" t="s">
        <v>148</v>
      </c>
      <c r="J7" s="642">
        <v>50</v>
      </c>
      <c r="K7" s="326" t="s">
        <v>530</v>
      </c>
      <c r="L7" s="1324" t="s">
        <v>151</v>
      </c>
      <c r="M7" s="1325"/>
      <c r="N7" s="1324" t="s">
        <v>167</v>
      </c>
      <c r="O7" s="1325"/>
      <c r="P7" s="1459"/>
      <c r="Q7" s="1460"/>
      <c r="R7" s="1459"/>
      <c r="S7" s="1460"/>
      <c r="T7" s="339"/>
      <c r="U7" s="1295"/>
      <c r="V7" s="1441"/>
      <c r="W7" s="1436"/>
      <c r="X7" s="1437"/>
    </row>
    <row r="8" spans="1:24" ht="24" customHeight="1">
      <c r="A8" s="1258"/>
      <c r="B8" s="1486"/>
      <c r="C8" s="1463"/>
      <c r="D8" s="1494"/>
      <c r="E8" s="406"/>
      <c r="G8" s="1479" t="s">
        <v>715</v>
      </c>
      <c r="H8" s="927"/>
      <c r="I8" s="1286" t="s">
        <v>149</v>
      </c>
      <c r="J8" s="1472">
        <v>55</v>
      </c>
      <c r="K8" s="1322" t="s">
        <v>531</v>
      </c>
      <c r="L8" s="1447" t="s">
        <v>144</v>
      </c>
      <c r="M8" s="1447"/>
      <c r="N8" s="1449" t="s">
        <v>384</v>
      </c>
      <c r="O8" s="1450"/>
      <c r="P8" s="1422"/>
      <c r="Q8" s="1423"/>
      <c r="R8" s="1422"/>
      <c r="S8" s="1423"/>
      <c r="T8" s="1355"/>
      <c r="U8" s="1295"/>
      <c r="V8" s="1441"/>
      <c r="W8" s="1436"/>
      <c r="X8" s="1437"/>
    </row>
    <row r="9" spans="1:24" ht="24" customHeight="1">
      <c r="A9" s="1258"/>
      <c r="B9" s="1491"/>
      <c r="C9" s="1464"/>
      <c r="D9" s="1494"/>
      <c r="E9" s="406"/>
      <c r="G9" s="1479"/>
      <c r="H9" s="927"/>
      <c r="I9" s="1489"/>
      <c r="J9" s="1481"/>
      <c r="K9" s="1480"/>
      <c r="L9" s="1447" t="s">
        <v>145</v>
      </c>
      <c r="M9" s="1447"/>
      <c r="N9" s="1451"/>
      <c r="O9" s="1452"/>
      <c r="P9" s="1424"/>
      <c r="Q9" s="1425"/>
      <c r="R9" s="1424"/>
      <c r="S9" s="1425"/>
      <c r="T9" s="1356"/>
      <c r="U9" s="1295"/>
      <c r="V9" s="1441"/>
      <c r="W9" s="1436"/>
      <c r="X9" s="1437"/>
    </row>
    <row r="10" spans="1:24" ht="24" customHeight="1">
      <c r="A10" s="1258"/>
      <c r="B10" s="1491"/>
      <c r="C10" s="1464"/>
      <c r="D10" s="1494"/>
      <c r="E10" s="406"/>
      <c r="G10" s="1479"/>
      <c r="H10" s="270" t="s">
        <v>628</v>
      </c>
      <c r="I10" s="1489"/>
      <c r="J10" s="1481"/>
      <c r="K10" s="1480"/>
      <c r="L10" s="1447" t="s">
        <v>146</v>
      </c>
      <c r="M10" s="1448"/>
      <c r="N10" s="1453" t="s">
        <v>385</v>
      </c>
      <c r="O10" s="1454"/>
      <c r="P10" s="1424"/>
      <c r="Q10" s="1425"/>
      <c r="R10" s="1424"/>
      <c r="S10" s="1425"/>
      <c r="T10" s="1356"/>
      <c r="U10" s="1295"/>
      <c r="V10" s="1441"/>
      <c r="W10" s="1436"/>
      <c r="X10" s="1437"/>
    </row>
    <row r="11" spans="1:24" ht="24" customHeight="1">
      <c r="A11" s="1258"/>
      <c r="B11" s="1491"/>
      <c r="C11" s="1464"/>
      <c r="D11" s="1494"/>
      <c r="E11" s="406"/>
      <c r="G11" s="1479"/>
      <c r="H11" s="632"/>
      <c r="I11" s="1489"/>
      <c r="J11" s="1481"/>
      <c r="K11" s="1480"/>
      <c r="L11" s="1447" t="s">
        <v>142</v>
      </c>
      <c r="M11" s="1448"/>
      <c r="N11" s="1324" t="s">
        <v>168</v>
      </c>
      <c r="O11" s="1325"/>
      <c r="P11" s="1424"/>
      <c r="Q11" s="1425"/>
      <c r="R11" s="1424"/>
      <c r="S11" s="1425"/>
      <c r="T11" s="1356"/>
      <c r="U11" s="1295"/>
      <c r="V11" s="1441"/>
      <c r="W11" s="1436"/>
      <c r="X11" s="1437"/>
    </row>
    <row r="12" spans="1:24" ht="24" customHeight="1">
      <c r="A12" s="1258"/>
      <c r="B12" s="1487"/>
      <c r="C12" s="1464"/>
      <c r="D12" s="1495"/>
      <c r="E12" s="406"/>
      <c r="F12" s="268"/>
      <c r="G12" s="1479"/>
      <c r="H12" s="1305"/>
      <c r="I12" s="1490"/>
      <c r="J12" s="1473"/>
      <c r="K12" s="1323"/>
      <c r="L12" s="1447" t="s">
        <v>143</v>
      </c>
      <c r="M12" s="1448"/>
      <c r="N12" s="1326"/>
      <c r="O12" s="1327"/>
      <c r="P12" s="1426"/>
      <c r="Q12" s="1427"/>
      <c r="R12" s="1426"/>
      <c r="S12" s="1427"/>
      <c r="T12" s="1290"/>
      <c r="U12" s="1295"/>
      <c r="V12" s="1441"/>
      <c r="W12" s="1436"/>
      <c r="X12" s="1437"/>
    </row>
    <row r="13" spans="1:24" ht="22.5" customHeight="1">
      <c r="A13" s="1258"/>
      <c r="B13" s="1486"/>
      <c r="C13" s="1488"/>
      <c r="D13" s="29">
        <v>1</v>
      </c>
      <c r="E13" s="406"/>
      <c r="G13" s="1479"/>
      <c r="H13" s="1305"/>
      <c r="I13" s="1469" t="s">
        <v>509</v>
      </c>
      <c r="J13" s="1472">
        <v>109</v>
      </c>
      <c r="K13" s="1470" t="s">
        <v>526</v>
      </c>
      <c r="L13" s="1482" t="s">
        <v>652</v>
      </c>
      <c r="M13" s="1483"/>
      <c r="N13" s="1482" t="s">
        <v>653</v>
      </c>
      <c r="O13" s="1483"/>
      <c r="P13" s="1428"/>
      <c r="Q13" s="1429"/>
      <c r="R13" s="1428"/>
      <c r="S13" s="1429"/>
      <c r="T13" s="1259"/>
      <c r="U13" s="1295"/>
      <c r="V13" s="1441"/>
      <c r="W13" s="1436"/>
      <c r="X13" s="1437"/>
    </row>
    <row r="14" spans="1:24" ht="13.5" customHeight="1">
      <c r="A14" s="1258"/>
      <c r="B14" s="1487"/>
      <c r="C14" s="1488"/>
      <c r="D14" s="362"/>
      <c r="E14" s="406"/>
      <c r="G14" s="1479"/>
      <c r="H14" s="289"/>
      <c r="I14" s="1287"/>
      <c r="J14" s="1473"/>
      <c r="K14" s="1471"/>
      <c r="L14" s="1484"/>
      <c r="M14" s="1485"/>
      <c r="N14" s="1484"/>
      <c r="O14" s="1485"/>
      <c r="P14" s="1430"/>
      <c r="Q14" s="1431"/>
      <c r="R14" s="1430"/>
      <c r="S14" s="1431"/>
      <c r="T14" s="1433"/>
      <c r="U14" s="1295"/>
      <c r="V14" s="1441"/>
      <c r="W14" s="1436"/>
      <c r="X14" s="1437"/>
    </row>
    <row r="15" spans="1:24" ht="15" customHeight="1">
      <c r="A15" s="1258"/>
      <c r="B15" s="1486"/>
      <c r="C15" s="1488"/>
      <c r="D15" s="362"/>
      <c r="E15" s="406"/>
      <c r="G15" s="1479"/>
      <c r="H15" s="289"/>
      <c r="I15" s="1286" t="s">
        <v>572</v>
      </c>
      <c r="J15" s="1472">
        <v>86</v>
      </c>
      <c r="K15" s="1336" t="s">
        <v>530</v>
      </c>
      <c r="L15" s="1342" t="s">
        <v>555</v>
      </c>
      <c r="M15" s="1343"/>
      <c r="N15" s="1342" t="s">
        <v>556</v>
      </c>
      <c r="O15" s="1343"/>
      <c r="P15" s="1419"/>
      <c r="Q15" s="1420"/>
      <c r="R15" s="1419"/>
      <c r="S15" s="1420"/>
      <c r="T15" s="1259"/>
      <c r="U15" s="1295"/>
      <c r="V15" s="1441"/>
      <c r="W15" s="1436"/>
      <c r="X15" s="1437"/>
    </row>
    <row r="16" spans="1:24" ht="15" customHeight="1">
      <c r="A16" s="1258"/>
      <c r="B16" s="1487"/>
      <c r="C16" s="1488"/>
      <c r="E16" s="406"/>
      <c r="G16" s="1479"/>
      <c r="H16" s="289"/>
      <c r="I16" s="1492"/>
      <c r="J16" s="1473"/>
      <c r="K16" s="1380"/>
      <c r="L16" s="1362"/>
      <c r="M16" s="1363"/>
      <c r="N16" s="1362"/>
      <c r="O16" s="1363"/>
      <c r="P16" s="1421"/>
      <c r="Q16" s="1421"/>
      <c r="R16" s="1421"/>
      <c r="S16" s="1421"/>
      <c r="T16" s="1432"/>
      <c r="U16" s="1295"/>
      <c r="V16" s="1441"/>
      <c r="W16" s="1436"/>
      <c r="X16" s="1437"/>
    </row>
    <row r="17" spans="1:24" ht="15" customHeight="1">
      <c r="A17" s="1258"/>
      <c r="B17" s="1486"/>
      <c r="C17" s="1488"/>
      <c r="D17" s="1261" t="s">
        <v>600</v>
      </c>
      <c r="E17" s="406"/>
      <c r="G17" s="1479"/>
      <c r="H17" s="289"/>
      <c r="I17" s="1392" t="s">
        <v>98</v>
      </c>
      <c r="J17" s="1477">
        <v>117</v>
      </c>
      <c r="K17" s="1474" t="s">
        <v>530</v>
      </c>
      <c r="L17" s="1359" t="s">
        <v>553</v>
      </c>
      <c r="M17" s="1360"/>
      <c r="N17" s="1364" t="s">
        <v>554</v>
      </c>
      <c r="O17" s="1360"/>
      <c r="P17" s="1419"/>
      <c r="Q17" s="1420"/>
      <c r="R17" s="1419"/>
      <c r="S17" s="1420"/>
      <c r="T17" s="1259"/>
      <c r="U17" s="1295"/>
      <c r="V17" s="1441"/>
      <c r="W17" s="1436"/>
      <c r="X17" s="1437"/>
    </row>
    <row r="18" spans="1:24" ht="15" customHeight="1">
      <c r="A18" s="1258"/>
      <c r="B18" s="1487"/>
      <c r="C18" s="1488"/>
      <c r="D18" s="1261"/>
      <c r="E18" s="406"/>
      <c r="G18" s="1479"/>
      <c r="H18" s="289"/>
      <c r="I18" s="1393"/>
      <c r="J18" s="1478"/>
      <c r="K18" s="1475"/>
      <c r="L18" s="1476"/>
      <c r="M18" s="1476"/>
      <c r="N18" s="1476"/>
      <c r="O18" s="1476"/>
      <c r="P18" s="1462"/>
      <c r="Q18" s="1462"/>
      <c r="R18" s="1462"/>
      <c r="S18" s="1462"/>
      <c r="T18" s="1432"/>
      <c r="U18" s="1295"/>
      <c r="V18" s="1441"/>
      <c r="W18" s="1436"/>
      <c r="X18" s="1437"/>
    </row>
    <row r="19" spans="1:24" s="184" customFormat="1" ht="45" customHeight="1">
      <c r="A19" s="1258"/>
      <c r="B19" s="336"/>
      <c r="C19" s="363"/>
      <c r="D19" s="1262"/>
      <c r="E19" s="406"/>
      <c r="G19" s="1479"/>
      <c r="H19" s="340"/>
      <c r="I19" s="325" t="s">
        <v>180</v>
      </c>
      <c r="J19" s="642">
        <v>98</v>
      </c>
      <c r="K19" s="364" t="s">
        <v>533</v>
      </c>
      <c r="L19" s="1443" t="s">
        <v>181</v>
      </c>
      <c r="M19" s="1444"/>
      <c r="N19" s="1443" t="s">
        <v>182</v>
      </c>
      <c r="O19" s="1444"/>
      <c r="P19" s="1284"/>
      <c r="Q19" s="1285"/>
      <c r="R19" s="1284"/>
      <c r="S19" s="1285"/>
      <c r="T19" s="90"/>
      <c r="U19" s="1295"/>
      <c r="V19" s="1441"/>
      <c r="W19" s="1436"/>
      <c r="X19" s="1437"/>
    </row>
    <row r="20" spans="1:24" s="183" customFormat="1" ht="30" customHeight="1">
      <c r="A20" s="1272" t="s">
        <v>663</v>
      </c>
      <c r="B20" s="1461"/>
      <c r="C20" s="365"/>
      <c r="D20" s="275" t="str">
        <f>Henkan(V5)</f>
        <v/>
      </c>
      <c r="E20" s="366"/>
      <c r="F20" s="276"/>
      <c r="G20" s="291" t="str">
        <f>"# " &amp; D13 &amp; "/" &amp; $A$1</f>
        <v># 1/1</v>
      </c>
      <c r="H20" s="292"/>
      <c r="I20" s="293" t="s">
        <v>596</v>
      </c>
      <c r="J20" s="279" t="s">
        <v>6</v>
      </c>
      <c r="K20" s="280" t="s">
        <v>538</v>
      </c>
      <c r="L20" s="367" t="s">
        <v>154</v>
      </c>
      <c r="M20" s="294" t="s">
        <v>17</v>
      </c>
      <c r="N20" s="282" t="s">
        <v>220</v>
      </c>
      <c r="O20" s="368" t="s">
        <v>501</v>
      </c>
      <c r="P20" s="282" t="s">
        <v>212</v>
      </c>
      <c r="Q20" s="282"/>
      <c r="R20" s="282"/>
      <c r="S20" s="369"/>
      <c r="T20" s="89"/>
      <c r="U20" s="1296"/>
      <c r="V20" s="1442"/>
      <c r="W20" s="1438"/>
      <c r="X20" s="1439"/>
    </row>
  </sheetData>
  <mergeCells count="87">
    <mergeCell ref="W1:X1"/>
    <mergeCell ref="U2:X2"/>
    <mergeCell ref="B3:B4"/>
    <mergeCell ref="C3:C4"/>
    <mergeCell ref="D3:D4"/>
    <mergeCell ref="E3:E4"/>
    <mergeCell ref="G3:J3"/>
    <mergeCell ref="K3:T3"/>
    <mergeCell ref="U3:U4"/>
    <mergeCell ref="V3:V4"/>
    <mergeCell ref="W3:X3"/>
    <mergeCell ref="L4:M4"/>
    <mergeCell ref="N4:O4"/>
    <mergeCell ref="P4:Q4"/>
    <mergeCell ref="R4:S4"/>
    <mergeCell ref="W4:X4"/>
    <mergeCell ref="R5:S5"/>
    <mergeCell ref="U5:U20"/>
    <mergeCell ref="V5:V20"/>
    <mergeCell ref="W5:X20"/>
    <mergeCell ref="L6:M6"/>
    <mergeCell ref="N6:O6"/>
    <mergeCell ref="L7:M7"/>
    <mergeCell ref="N7:O7"/>
    <mergeCell ref="P7:Q7"/>
    <mergeCell ref="R7:S7"/>
    <mergeCell ref="L5:M5"/>
    <mergeCell ref="N5:O5"/>
    <mergeCell ref="P5:Q5"/>
    <mergeCell ref="L15:M16"/>
    <mergeCell ref="N15:O16"/>
    <mergeCell ref="P15:Q16"/>
    <mergeCell ref="I8:I12"/>
    <mergeCell ref="J8:J12"/>
    <mergeCell ref="K8:K12"/>
    <mergeCell ref="L8:M8"/>
    <mergeCell ref="N8:O9"/>
    <mergeCell ref="L13:M14"/>
    <mergeCell ref="R8:S12"/>
    <mergeCell ref="T8:T12"/>
    <mergeCell ref="L9:M9"/>
    <mergeCell ref="L10:M10"/>
    <mergeCell ref="N10:O10"/>
    <mergeCell ref="L11:M11"/>
    <mergeCell ref="N11:O12"/>
    <mergeCell ref="P8:Q12"/>
    <mergeCell ref="N13:O14"/>
    <mergeCell ref="P13:Q14"/>
    <mergeCell ref="R13:S14"/>
    <mergeCell ref="T13:T14"/>
    <mergeCell ref="C15:C16"/>
    <mergeCell ref="I15:I16"/>
    <mergeCell ref="J15:J16"/>
    <mergeCell ref="K15:K16"/>
    <mergeCell ref="K13:K14"/>
    <mergeCell ref="T15:T16"/>
    <mergeCell ref="B17:B18"/>
    <mergeCell ref="C17:C18"/>
    <mergeCell ref="D17:D19"/>
    <mergeCell ref="I17:I18"/>
    <mergeCell ref="J17:J18"/>
    <mergeCell ref="K17:K18"/>
    <mergeCell ref="G8:G19"/>
    <mergeCell ref="T17:T18"/>
    <mergeCell ref="L19:M19"/>
    <mergeCell ref="N19:O19"/>
    <mergeCell ref="P19:Q19"/>
    <mergeCell ref="R19:S19"/>
    <mergeCell ref="H12:H13"/>
    <mergeCell ref="L12:M12"/>
    <mergeCell ref="B13:B14"/>
    <mergeCell ref="A20:B20"/>
    <mergeCell ref="L17:M18"/>
    <mergeCell ref="N17:O18"/>
    <mergeCell ref="P17:Q18"/>
    <mergeCell ref="R17:S18"/>
    <mergeCell ref="A5:A19"/>
    <mergeCell ref="D5:D12"/>
    <mergeCell ref="G5:G7"/>
    <mergeCell ref="H7:H9"/>
    <mergeCell ref="B8:B12"/>
    <mergeCell ref="C8:C12"/>
    <mergeCell ref="R15:S16"/>
    <mergeCell ref="C13:C14"/>
    <mergeCell ref="I13:I14"/>
    <mergeCell ref="J13:J14"/>
    <mergeCell ref="B15:B16"/>
  </mergeCells>
  <phoneticPr fontId="4"/>
  <conditionalFormatting sqref="J20">
    <cfRule type="expression" dxfId="708" priority="6">
      <formula>$A20="-1"</formula>
    </cfRule>
  </conditionalFormatting>
  <conditionalFormatting sqref="K5:K19">
    <cfRule type="expression" dxfId="707" priority="9">
      <formula>$B5=1</formula>
    </cfRule>
  </conditionalFormatting>
  <conditionalFormatting sqref="K20">
    <cfRule type="expression" dxfId="706" priority="5">
      <formula>$A20="1"</formula>
    </cfRule>
  </conditionalFormatting>
  <conditionalFormatting sqref="L20">
    <cfRule type="expression" dxfId="705" priority="4">
      <formula>$A20/10000000-TRUNC($A20/10000000)&gt;=0.29</formula>
    </cfRule>
  </conditionalFormatting>
  <conditionalFormatting sqref="L5:M8">
    <cfRule type="expression" dxfId="704" priority="26">
      <formula>$B5=21</formula>
    </cfRule>
  </conditionalFormatting>
  <conditionalFormatting sqref="L9:M9">
    <cfRule type="expression" dxfId="703" priority="25">
      <formula>$B8=22</formula>
    </cfRule>
  </conditionalFormatting>
  <conditionalFormatting sqref="L10:M10">
    <cfRule type="expression" dxfId="702" priority="24">
      <formula>$B8=23</formula>
    </cfRule>
  </conditionalFormatting>
  <conditionalFormatting sqref="L11:M11">
    <cfRule type="expression" dxfId="701" priority="23">
      <formula>$B8=24</formula>
    </cfRule>
  </conditionalFormatting>
  <conditionalFormatting sqref="L12:M12">
    <cfRule type="expression" dxfId="700" priority="22">
      <formula>$B8=25</formula>
    </cfRule>
  </conditionalFormatting>
  <conditionalFormatting sqref="L13:M19">
    <cfRule type="expression" dxfId="699" priority="8">
      <formula>$B13=21</formula>
    </cfRule>
  </conditionalFormatting>
  <conditionalFormatting sqref="N20">
    <cfRule type="expression" dxfId="698" priority="3">
      <formula>$A20/100000-TRUNC($A20/100000)&gt;=0.29</formula>
    </cfRule>
  </conditionalFormatting>
  <conditionalFormatting sqref="N5:O9">
    <cfRule type="expression" dxfId="697" priority="21">
      <formula>$B5=31</formula>
    </cfRule>
  </conditionalFormatting>
  <conditionalFormatting sqref="N10:O10">
    <cfRule type="expression" dxfId="696" priority="20">
      <formula>$B8=33</formula>
    </cfRule>
  </conditionalFormatting>
  <conditionalFormatting sqref="N11:O12">
    <cfRule type="expression" dxfId="695" priority="19">
      <formula>$B8=34</formula>
    </cfRule>
  </conditionalFormatting>
  <conditionalFormatting sqref="N13:O19">
    <cfRule type="expression" dxfId="694" priority="7">
      <formula>$B13=31</formula>
    </cfRule>
  </conditionalFormatting>
  <conditionalFormatting sqref="O20">
    <cfRule type="expression" dxfId="693" priority="2">
      <formula>$A20/10000-TRUNC($A20/10000)&gt;=0.29</formula>
    </cfRule>
  </conditionalFormatting>
  <conditionalFormatting sqref="P20">
    <cfRule type="expression" dxfId="692" priority="1">
      <formula>$A20/1000-TRUNC($A20/1000)&gt;=0.29</formula>
    </cfRule>
  </conditionalFormatting>
  <conditionalFormatting sqref="P5:Q5">
    <cfRule type="expression" dxfId="691" priority="35">
      <formula>$B5=41</formula>
    </cfRule>
  </conditionalFormatting>
  <conditionalFormatting sqref="R5:S5">
    <cfRule type="expression" dxfId="690" priority="34">
      <formula>$B5=51</formula>
    </cfRule>
  </conditionalFormatting>
  <dataValidations count="11">
    <dataValidation type="list" allowBlank="1" showInputMessage="1" showErrorMessage="1" sqref="V5:V19" xr:uid="{00000000-0002-0000-0800-000000000000}">
      <formula1>健全性評価</formula1>
    </dataValidation>
    <dataValidation type="list" allowBlank="1" showInputMessage="1" showErrorMessage="1" sqref="U5" xr:uid="{00000000-0002-0000-0800-000001000000}">
      <formula1>緊急性</formula1>
    </dataValidation>
    <dataValidation type="list" allowBlank="1" showInputMessage="1" showErrorMessage="1" sqref="H11" xr:uid="{6E9CD083-77ED-44B2-93C9-BA6A38A96273}">
      <formula1>通り数</formula1>
    </dataValidation>
    <dataValidation type="whole" allowBlank="1" showInputMessage="1" showErrorMessage="1" sqref="E5:E19" xr:uid="{00000000-0002-0000-0800-000004000000}">
      <formula1>0</formula1>
      <formula2>1</formula2>
    </dataValidation>
    <dataValidation type="whole" allowBlank="1" showInputMessage="1" showErrorMessage="1" sqref="A6" xr:uid="{00000000-0002-0000-0800-000005000000}">
      <formula1>-1</formula1>
      <formula2>99</formula2>
    </dataValidation>
    <dataValidation type="whole" allowBlank="1" showInputMessage="1" showErrorMessage="1" sqref="H5" xr:uid="{00000000-0002-0000-0800-000006000000}">
      <formula1>1</formula1>
      <formula2>6</formula2>
    </dataValidation>
    <dataValidation type="whole" allowBlank="1" showInputMessage="1" showErrorMessage="1" sqref="A7:A12 A5" xr:uid="{00000000-0002-0000-0800-000007000000}">
      <formula1>0</formula1>
      <formula2>6</formula2>
    </dataValidation>
    <dataValidation type="whole" allowBlank="1" showInputMessage="1" showErrorMessage="1" sqref="C19:C20 C7:C12" xr:uid="{00000000-0002-0000-0800-000008000000}">
      <formula1>-1</formula1>
      <formula2>9999</formula2>
    </dataValidation>
    <dataValidation type="whole" allowBlank="1" showInputMessage="1" showErrorMessage="1" sqref="D5" xr:uid="{00000000-0002-0000-0800-000009000000}">
      <formula1>0</formula1>
      <formula2>3</formula2>
    </dataValidation>
    <dataValidation type="list" allowBlank="1" showInputMessage="1" showErrorMessage="1" sqref="H6" xr:uid="{D242B1F3-8C33-4FB2-9322-BF31BF8CBDA7}">
      <formula1>"1,2,3,4,5,6"</formula1>
    </dataValidation>
    <dataValidation type="list" allowBlank="1" showInputMessage="1" showErrorMessage="1" sqref="H12:H13" xr:uid="{21F5A7D5-34F4-4DB2-8C1D-96E1F56F6A8F}">
      <formula1>"1,2,3,4,5,6,7,8,9,10,11,12,13,14,15,16,17,18,19,20,21,22,23,24,25"</formula1>
    </dataValidation>
  </dataValidations>
  <printOptions horizontalCentered="1"/>
  <pageMargins left="0.19685039370078741" right="0.19685039370078741" top="0.94488188976377963" bottom="1.36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theme="1"/>
  </sheetPr>
  <dimension ref="A1:X32"/>
  <sheetViews>
    <sheetView showGridLines="0" view="pageBreakPreview" topLeftCell="G1" zoomScaleNormal="120" zoomScaleSheetLayoutView="100" workbookViewId="0">
      <pane ySplit="4" topLeftCell="A15" activePane="bottomLeft" state="frozen"/>
      <selection activeCell="Z19" sqref="Z19"/>
      <selection pane="bottomLeft" activeCell="Z19" sqref="Z19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5" width="3.664062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"&amp;TEXT('1.諸元･総合結果その1-1'!AG4,"yyyy/m/d"))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629</v>
      </c>
      <c r="D3" s="1261" t="s">
        <v>599</v>
      </c>
      <c r="E3" s="1261" t="s">
        <v>8</v>
      </c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255" t="s">
        <v>524</v>
      </c>
      <c r="X3" s="1526" t="s">
        <v>368</v>
      </c>
    </row>
    <row r="4" spans="1:24" s="183" customFormat="1" ht="24" customHeight="1">
      <c r="A4" s="321" t="s">
        <v>49</v>
      </c>
      <c r="B4" s="1262"/>
      <c r="C4" s="1262"/>
      <c r="D4" s="1262"/>
      <c r="E4" s="1262"/>
      <c r="F4" s="29"/>
      <c r="G4" s="287" t="s">
        <v>517</v>
      </c>
      <c r="H4" s="401" t="s">
        <v>7</v>
      </c>
      <c r="I4" s="401" t="s">
        <v>4</v>
      </c>
      <c r="J4" s="327" t="s">
        <v>5</v>
      </c>
      <c r="K4" s="327" t="s">
        <v>566</v>
      </c>
      <c r="L4" s="1401" t="s">
        <v>567</v>
      </c>
      <c r="M4" s="1401"/>
      <c r="N4" s="1401" t="s">
        <v>568</v>
      </c>
      <c r="O4" s="1401"/>
      <c r="P4" s="1401" t="s">
        <v>569</v>
      </c>
      <c r="Q4" s="1401"/>
      <c r="R4" s="1401" t="s">
        <v>570</v>
      </c>
      <c r="S4" s="1401"/>
      <c r="T4" s="257" t="s">
        <v>396</v>
      </c>
      <c r="U4" s="1418"/>
      <c r="V4" s="1407"/>
      <c r="W4" s="295" t="s">
        <v>534</v>
      </c>
      <c r="X4" s="1527"/>
    </row>
    <row r="5" spans="1:24" s="184" customFormat="1" ht="12" customHeight="1">
      <c r="A5" s="1529" t="str">
        <f>IF(H5="","",H5)</f>
        <v/>
      </c>
      <c r="B5" s="1516"/>
      <c r="C5" s="1514" t="str">
        <f>IF(H11="","",H11)</f>
        <v/>
      </c>
      <c r="D5" s="1351">
        <f>Henkan(U5)</f>
        <v>0</v>
      </c>
      <c r="E5" s="1516">
        <v>1</v>
      </c>
      <c r="G5" s="1123" t="s">
        <v>713</v>
      </c>
      <c r="H5" s="1520"/>
      <c r="I5" s="1286" t="s">
        <v>576</v>
      </c>
      <c r="J5" s="1518">
        <v>60</v>
      </c>
      <c r="K5" s="648" t="s">
        <v>573</v>
      </c>
      <c r="L5" s="1410" t="s">
        <v>577</v>
      </c>
      <c r="M5" s="1411"/>
      <c r="N5" s="1412" t="s">
        <v>579</v>
      </c>
      <c r="O5" s="1413"/>
      <c r="P5" s="1414" t="s">
        <v>582</v>
      </c>
      <c r="Q5" s="1415"/>
      <c r="R5" s="1416" t="s">
        <v>585</v>
      </c>
      <c r="S5" s="1415"/>
      <c r="T5" s="1402"/>
      <c r="U5" s="1403" t="s">
        <v>523</v>
      </c>
      <c r="V5" s="1440"/>
      <c r="W5" s="1523"/>
      <c r="X5" s="1328" t="s">
        <v>9</v>
      </c>
    </row>
    <row r="6" spans="1:24" s="184" customFormat="1" ht="12" customHeight="1">
      <c r="A6" s="1530"/>
      <c r="B6" s="1517"/>
      <c r="C6" s="1515"/>
      <c r="D6" s="1352"/>
      <c r="E6" s="1517"/>
      <c r="G6" s="1123"/>
      <c r="H6" s="1521"/>
      <c r="I6" s="1469"/>
      <c r="J6" s="1519"/>
      <c r="K6" s="374" t="s">
        <v>574</v>
      </c>
      <c r="L6" s="1376" t="s">
        <v>578</v>
      </c>
      <c r="M6" s="1504"/>
      <c r="N6" s="1299" t="s">
        <v>580</v>
      </c>
      <c r="O6" s="1300"/>
      <c r="P6" s="1301" t="s">
        <v>583</v>
      </c>
      <c r="Q6" s="1301"/>
      <c r="R6" s="1280" t="s">
        <v>586</v>
      </c>
      <c r="S6" s="1281"/>
      <c r="T6" s="1290"/>
      <c r="U6" s="1295"/>
      <c r="V6" s="1441"/>
      <c r="W6" s="1524"/>
      <c r="X6" s="1307"/>
    </row>
    <row r="7" spans="1:24" s="184" customFormat="1" ht="12" customHeight="1">
      <c r="A7" s="1530"/>
      <c r="B7" s="1510"/>
      <c r="C7" s="1513"/>
      <c r="D7" s="1352"/>
      <c r="E7" s="1510"/>
      <c r="G7" s="1123"/>
      <c r="H7" s="1521"/>
      <c r="I7" s="1287"/>
      <c r="J7" s="1473"/>
      <c r="K7" s="374" t="s">
        <v>575</v>
      </c>
      <c r="L7" s="1374" t="s">
        <v>671</v>
      </c>
      <c r="M7" s="1375"/>
      <c r="N7" s="1376" t="s">
        <v>581</v>
      </c>
      <c r="O7" s="1377"/>
      <c r="P7" s="1372" t="s">
        <v>584</v>
      </c>
      <c r="Q7" s="1373"/>
      <c r="R7" s="1282"/>
      <c r="S7" s="1283"/>
      <c r="T7" s="1276"/>
      <c r="U7" s="1295"/>
      <c r="V7" s="1441"/>
      <c r="W7" s="1524"/>
      <c r="X7" s="1308"/>
    </row>
    <row r="8" spans="1:24" ht="24" customHeight="1">
      <c r="A8" s="1530"/>
      <c r="B8" s="1265"/>
      <c r="C8" s="1512" t="str">
        <f>IF(H12="","",H12)</f>
        <v/>
      </c>
      <c r="D8" s="1352"/>
      <c r="E8" s="335">
        <v>1</v>
      </c>
      <c r="G8" s="1123"/>
      <c r="H8" s="1522" t="str">
        <f>CHOOSE(H5+1,"","左側端
主　桁
(耳桁)","左　側
歩道下
主　桁","車道下
主　桁","右　側
歩道下
主　桁","右側端
主　桁
(耳桁)","横桁,縦桁
対傾･横構
ｱｰﾁ部材
ﾄﾗｽ部材")</f>
        <v/>
      </c>
      <c r="I8" s="1286" t="s">
        <v>15</v>
      </c>
      <c r="J8" s="1472">
        <v>77</v>
      </c>
      <c r="K8" s="1322" t="s">
        <v>526</v>
      </c>
      <c r="L8" s="1324" t="s">
        <v>24</v>
      </c>
      <c r="M8" s="1325"/>
      <c r="N8" s="1316" t="s">
        <v>21</v>
      </c>
      <c r="O8" s="1317"/>
      <c r="P8" s="1284"/>
      <c r="Q8" s="1285"/>
      <c r="R8" s="1284"/>
      <c r="S8" s="1285"/>
      <c r="T8" s="1276"/>
      <c r="U8" s="1295"/>
      <c r="V8" s="1441"/>
      <c r="W8" s="1524"/>
      <c r="X8" s="375" t="s">
        <v>10</v>
      </c>
    </row>
    <row r="9" spans="1:24" ht="24" customHeight="1">
      <c r="A9" s="1530"/>
      <c r="B9" s="1510"/>
      <c r="C9" s="1513"/>
      <c r="D9" s="1352"/>
      <c r="E9" s="335">
        <v>1</v>
      </c>
      <c r="F9" s="268"/>
      <c r="G9" s="1123"/>
      <c r="H9" s="1522"/>
      <c r="I9" s="1287"/>
      <c r="J9" s="1473"/>
      <c r="K9" s="1323"/>
      <c r="L9" s="1326"/>
      <c r="M9" s="1327"/>
      <c r="N9" s="1316" t="s">
        <v>22</v>
      </c>
      <c r="O9" s="1317"/>
      <c r="P9" s="1284"/>
      <c r="Q9" s="1285"/>
      <c r="R9" s="1284"/>
      <c r="S9" s="1285"/>
      <c r="T9" s="1276"/>
      <c r="U9" s="1295"/>
      <c r="V9" s="1441"/>
      <c r="W9" s="1524"/>
      <c r="X9" s="375" t="s">
        <v>11</v>
      </c>
    </row>
    <row r="10" spans="1:24" ht="24" customHeight="1">
      <c r="A10" s="1530"/>
      <c r="B10" s="1265"/>
      <c r="C10" s="1511"/>
      <c r="D10" s="1352"/>
      <c r="E10" s="335">
        <v>1</v>
      </c>
      <c r="G10" s="1123"/>
      <c r="H10" s="270" t="s">
        <v>628</v>
      </c>
      <c r="I10" s="1286" t="s">
        <v>14</v>
      </c>
      <c r="J10" s="1472">
        <v>81</v>
      </c>
      <c r="K10" s="1322" t="s">
        <v>526</v>
      </c>
      <c r="L10" s="1292" t="s">
        <v>19</v>
      </c>
      <c r="M10" s="1293"/>
      <c r="N10" s="1496" t="s">
        <v>598</v>
      </c>
      <c r="O10" s="1497"/>
      <c r="P10" s="1284"/>
      <c r="Q10" s="1285"/>
      <c r="R10" s="1284"/>
      <c r="S10" s="1285"/>
      <c r="T10" s="1276"/>
      <c r="U10" s="1295"/>
      <c r="V10" s="1441"/>
      <c r="W10" s="1524"/>
      <c r="X10" s="375" t="s">
        <v>12</v>
      </c>
    </row>
    <row r="11" spans="1:24" ht="21" customHeight="1">
      <c r="A11" s="1530"/>
      <c r="B11" s="1510"/>
      <c r="C11" s="1275"/>
      <c r="D11" s="1533"/>
      <c r="E11" s="341">
        <v>1</v>
      </c>
      <c r="G11" s="1127" t="s">
        <v>716</v>
      </c>
      <c r="H11" s="632"/>
      <c r="I11" s="1469"/>
      <c r="J11" s="1481"/>
      <c r="K11" s="1323"/>
      <c r="L11" s="1292" t="s">
        <v>20</v>
      </c>
      <c r="M11" s="1293"/>
      <c r="N11" s="1498"/>
      <c r="O11" s="1499"/>
      <c r="P11" s="1284"/>
      <c r="Q11" s="1285"/>
      <c r="R11" s="1284"/>
      <c r="S11" s="1285"/>
      <c r="T11" s="1276"/>
      <c r="U11" s="1295"/>
      <c r="V11" s="1441"/>
      <c r="W11" s="1524"/>
      <c r="X11" s="375" t="s">
        <v>13</v>
      </c>
    </row>
    <row r="12" spans="1:24" ht="22.5" customHeight="1">
      <c r="A12" s="1530"/>
      <c r="B12" s="337"/>
      <c r="C12" s="376"/>
      <c r="D12" s="362"/>
      <c r="E12" s="29">
        <v>1</v>
      </c>
      <c r="G12" s="1127"/>
      <c r="H12" s="1305"/>
      <c r="I12" s="415" t="s">
        <v>509</v>
      </c>
      <c r="J12" s="644">
        <v>109</v>
      </c>
      <c r="K12" s="326" t="s">
        <v>530</v>
      </c>
      <c r="L12" s="1359" t="s">
        <v>664</v>
      </c>
      <c r="M12" s="1359"/>
      <c r="N12" s="1508" t="s">
        <v>559</v>
      </c>
      <c r="O12" s="1509"/>
      <c r="P12" s="1428"/>
      <c r="Q12" s="1429"/>
      <c r="R12" s="1428"/>
      <c r="S12" s="1429"/>
      <c r="T12" s="329"/>
      <c r="U12" s="1295"/>
      <c r="V12" s="1441"/>
      <c r="W12" s="1524"/>
      <c r="X12" s="1365"/>
    </row>
    <row r="13" spans="1:24" ht="12" customHeight="1">
      <c r="A13" s="1531"/>
      <c r="B13" s="1264"/>
      <c r="C13" s="1505"/>
      <c r="D13" s="362"/>
      <c r="E13" s="406"/>
      <c r="F13" s="268"/>
      <c r="G13" s="1127"/>
      <c r="H13" s="1305"/>
      <c r="I13" s="1489" t="s">
        <v>572</v>
      </c>
      <c r="J13" s="1481">
        <v>86</v>
      </c>
      <c r="K13" s="1474" t="s">
        <v>530</v>
      </c>
      <c r="L13" s="1342" t="s">
        <v>555</v>
      </c>
      <c r="M13" s="1343"/>
      <c r="N13" s="1342" t="s">
        <v>556</v>
      </c>
      <c r="O13" s="1343"/>
      <c r="P13" s="1419"/>
      <c r="Q13" s="1420"/>
      <c r="R13" s="1419"/>
      <c r="S13" s="1420"/>
      <c r="T13" s="1259"/>
      <c r="U13" s="1295"/>
      <c r="V13" s="1441"/>
      <c r="W13" s="1524"/>
      <c r="X13" s="1366"/>
    </row>
    <row r="14" spans="1:24" ht="12" customHeight="1">
      <c r="A14" s="1531"/>
      <c r="B14" s="1264"/>
      <c r="C14" s="1505"/>
      <c r="D14" s="1261" t="s">
        <v>600</v>
      </c>
      <c r="E14" s="406"/>
      <c r="G14" s="1127"/>
      <c r="H14" s="289"/>
      <c r="I14" s="1393"/>
      <c r="J14" s="1473"/>
      <c r="K14" s="1507"/>
      <c r="L14" s="1362"/>
      <c r="M14" s="1363"/>
      <c r="N14" s="1362"/>
      <c r="O14" s="1363"/>
      <c r="P14" s="1421"/>
      <c r="Q14" s="1421"/>
      <c r="R14" s="1421"/>
      <c r="S14" s="1421"/>
      <c r="T14" s="1260"/>
      <c r="U14" s="1295"/>
      <c r="V14" s="1441"/>
      <c r="W14" s="1524"/>
      <c r="X14" s="1366"/>
    </row>
    <row r="15" spans="1:24" ht="12" customHeight="1">
      <c r="A15" s="1531"/>
      <c r="B15" s="1264"/>
      <c r="C15" s="1505"/>
      <c r="D15" s="1261"/>
      <c r="E15" s="406"/>
      <c r="G15" s="1127"/>
      <c r="H15" s="289"/>
      <c r="I15" s="1392" t="s">
        <v>98</v>
      </c>
      <c r="J15" s="1477">
        <v>117</v>
      </c>
      <c r="K15" s="1474" t="s">
        <v>530</v>
      </c>
      <c r="L15" s="1359" t="s">
        <v>553</v>
      </c>
      <c r="M15" s="1360"/>
      <c r="N15" s="1364" t="s">
        <v>554</v>
      </c>
      <c r="O15" s="1360"/>
      <c r="P15" s="1419"/>
      <c r="Q15" s="1420"/>
      <c r="R15" s="1419"/>
      <c r="S15" s="1420"/>
      <c r="T15" s="1259"/>
      <c r="U15" s="1295"/>
      <c r="V15" s="1441"/>
      <c r="W15" s="1524"/>
      <c r="X15" s="1366"/>
    </row>
    <row r="16" spans="1:24" ht="12" customHeight="1">
      <c r="A16" s="1531"/>
      <c r="B16" s="1264"/>
      <c r="C16" s="1505"/>
      <c r="D16" s="1261"/>
      <c r="E16" s="406"/>
      <c r="G16" s="1127"/>
      <c r="H16" s="289"/>
      <c r="I16" s="1393"/>
      <c r="J16" s="1506"/>
      <c r="K16" s="1507"/>
      <c r="L16" s="1361"/>
      <c r="M16" s="1361"/>
      <c r="N16" s="1361"/>
      <c r="O16" s="1361"/>
      <c r="P16" s="1421"/>
      <c r="Q16" s="1421"/>
      <c r="R16" s="1421"/>
      <c r="S16" s="1421"/>
      <c r="T16" s="1260"/>
      <c r="U16" s="1295"/>
      <c r="V16" s="1441"/>
      <c r="W16" s="1524"/>
      <c r="X16" s="1366"/>
    </row>
    <row r="17" spans="1:24" s="184" customFormat="1" ht="30" customHeight="1">
      <c r="A17" s="1532"/>
      <c r="B17" s="341"/>
      <c r="C17" s="377"/>
      <c r="D17" s="1262"/>
      <c r="E17" s="406"/>
      <c r="G17" s="1127"/>
      <c r="H17" s="340"/>
      <c r="I17" s="352" t="s">
        <v>180</v>
      </c>
      <c r="J17" s="644">
        <v>98</v>
      </c>
      <c r="K17" s="416" t="s">
        <v>533</v>
      </c>
      <c r="L17" s="1292" t="s">
        <v>181</v>
      </c>
      <c r="M17" s="1293"/>
      <c r="N17" s="1500" t="s">
        <v>557</v>
      </c>
      <c r="O17" s="1501"/>
      <c r="P17" s="1502"/>
      <c r="Q17" s="1503"/>
      <c r="R17" s="1502"/>
      <c r="S17" s="1503"/>
      <c r="T17" s="339"/>
      <c r="U17" s="1295"/>
      <c r="V17" s="1441"/>
      <c r="W17" s="1524"/>
      <c r="X17" s="1366"/>
    </row>
    <row r="18" spans="1:24" s="183" customFormat="1" ht="24" customHeight="1">
      <c r="A18" s="1272" t="s">
        <v>663</v>
      </c>
      <c r="B18" s="1461"/>
      <c r="C18" s="378"/>
      <c r="D18" s="379" t="str">
        <f>Henkan(V5)</f>
        <v/>
      </c>
      <c r="E18" s="380"/>
      <c r="F18" s="276"/>
      <c r="G18" s="1127"/>
      <c r="H18" s="277"/>
      <c r="I18" s="278" t="s">
        <v>596</v>
      </c>
      <c r="J18" s="279" t="s">
        <v>6</v>
      </c>
      <c r="K18" s="280" t="s">
        <v>538</v>
      </c>
      <c r="L18" s="296" t="s">
        <v>154</v>
      </c>
      <c r="M18" s="282" t="s">
        <v>17</v>
      </c>
      <c r="N18" s="282" t="s">
        <v>220</v>
      </c>
      <c r="O18" s="368" t="s">
        <v>518</v>
      </c>
      <c r="P18" s="282" t="s">
        <v>212</v>
      </c>
      <c r="Q18" s="282" t="s">
        <v>508</v>
      </c>
      <c r="R18" s="282"/>
      <c r="S18" s="282"/>
      <c r="T18" s="54"/>
      <c r="U18" s="1296"/>
      <c r="V18" s="1442"/>
      <c r="W18" s="1525"/>
      <c r="X18" s="1367"/>
    </row>
    <row r="19" spans="1:24" s="184" customFormat="1" ht="12" customHeight="1">
      <c r="A19" s="1529" t="str">
        <f>IF(H19="","",H19)</f>
        <v/>
      </c>
      <c r="B19" s="1516"/>
      <c r="C19" s="1514" t="str">
        <f>IF(H25="","",H25)</f>
        <v/>
      </c>
      <c r="D19" s="1351">
        <f>Henkan(U19)</f>
        <v>0</v>
      </c>
      <c r="E19" s="1516">
        <v>1</v>
      </c>
      <c r="G19" s="1127"/>
      <c r="H19" s="1520"/>
      <c r="I19" s="1286" t="s">
        <v>576</v>
      </c>
      <c r="J19" s="1528">
        <v>60</v>
      </c>
      <c r="K19" s="373" t="s">
        <v>573</v>
      </c>
      <c r="L19" s="1336" t="s">
        <v>577</v>
      </c>
      <c r="M19" s="1337"/>
      <c r="N19" s="1338" t="s">
        <v>579</v>
      </c>
      <c r="O19" s="1339"/>
      <c r="P19" s="1334" t="s">
        <v>582</v>
      </c>
      <c r="Q19" s="1335"/>
      <c r="R19" s="1400" t="s">
        <v>585</v>
      </c>
      <c r="S19" s="1335"/>
      <c r="T19" s="1402"/>
      <c r="U19" s="1403" t="s">
        <v>523</v>
      </c>
      <c r="V19" s="1440"/>
      <c r="W19" s="1523"/>
      <c r="X19" s="1328" t="s">
        <v>9</v>
      </c>
    </row>
    <row r="20" spans="1:24" s="184" customFormat="1" ht="12" customHeight="1">
      <c r="A20" s="1530"/>
      <c r="B20" s="1517"/>
      <c r="C20" s="1515"/>
      <c r="D20" s="1352"/>
      <c r="E20" s="1517"/>
      <c r="G20" s="1127"/>
      <c r="H20" s="1521"/>
      <c r="I20" s="1469"/>
      <c r="J20" s="1519"/>
      <c r="K20" s="374" t="s">
        <v>574</v>
      </c>
      <c r="L20" s="1376" t="s">
        <v>578</v>
      </c>
      <c r="M20" s="1504"/>
      <c r="N20" s="1299" t="s">
        <v>580</v>
      </c>
      <c r="O20" s="1300"/>
      <c r="P20" s="1301" t="s">
        <v>583</v>
      </c>
      <c r="Q20" s="1301"/>
      <c r="R20" s="1280" t="s">
        <v>586</v>
      </c>
      <c r="S20" s="1281"/>
      <c r="T20" s="1290"/>
      <c r="U20" s="1295"/>
      <c r="V20" s="1441"/>
      <c r="W20" s="1524"/>
      <c r="X20" s="1307"/>
    </row>
    <row r="21" spans="1:24" s="184" customFormat="1" ht="12" customHeight="1">
      <c r="A21" s="1530"/>
      <c r="B21" s="1510"/>
      <c r="C21" s="1513"/>
      <c r="D21" s="1352"/>
      <c r="E21" s="1510"/>
      <c r="G21" s="1127"/>
      <c r="H21" s="1521"/>
      <c r="I21" s="1287"/>
      <c r="J21" s="1473"/>
      <c r="K21" s="374" t="s">
        <v>575</v>
      </c>
      <c r="L21" s="1374" t="s">
        <v>671</v>
      </c>
      <c r="M21" s="1375"/>
      <c r="N21" s="1376" t="s">
        <v>581</v>
      </c>
      <c r="O21" s="1377"/>
      <c r="P21" s="1372" t="s">
        <v>584</v>
      </c>
      <c r="Q21" s="1373"/>
      <c r="R21" s="1282"/>
      <c r="S21" s="1283"/>
      <c r="T21" s="1276"/>
      <c r="U21" s="1295"/>
      <c r="V21" s="1441"/>
      <c r="W21" s="1524"/>
      <c r="X21" s="1308"/>
    </row>
    <row r="22" spans="1:24" ht="24" customHeight="1">
      <c r="A22" s="1530"/>
      <c r="B22" s="1265"/>
      <c r="C22" s="1512" t="str">
        <f>IF(H26="","",H26)</f>
        <v/>
      </c>
      <c r="D22" s="1352"/>
      <c r="E22" s="335">
        <v>1</v>
      </c>
      <c r="G22" s="1127"/>
      <c r="H22" s="1522" t="str">
        <f>CHOOSE(H19+1,"","左側端
主　桁
(耳桁)","左　側
歩道下
主　桁","車道下
主　桁","右　側
歩道下
主　桁","右側端
主　桁
(耳桁)","横桁,縦桁
対傾･横構
ｱｰﾁ部材
ﾄﾗｽ部材")</f>
        <v/>
      </c>
      <c r="I22" s="1286" t="s">
        <v>15</v>
      </c>
      <c r="J22" s="1472">
        <v>77</v>
      </c>
      <c r="K22" s="1322" t="s">
        <v>526</v>
      </c>
      <c r="L22" s="1324" t="s">
        <v>24</v>
      </c>
      <c r="M22" s="1325"/>
      <c r="N22" s="1316" t="s">
        <v>21</v>
      </c>
      <c r="O22" s="1317"/>
      <c r="P22" s="1284"/>
      <c r="Q22" s="1285"/>
      <c r="R22" s="1284"/>
      <c r="S22" s="1285"/>
      <c r="T22" s="1276"/>
      <c r="U22" s="1295"/>
      <c r="V22" s="1441"/>
      <c r="W22" s="1524"/>
      <c r="X22" s="375" t="s">
        <v>10</v>
      </c>
    </row>
    <row r="23" spans="1:24" ht="24" customHeight="1">
      <c r="A23" s="1530"/>
      <c r="B23" s="1510"/>
      <c r="C23" s="1513"/>
      <c r="D23" s="1352"/>
      <c r="E23" s="335">
        <v>1</v>
      </c>
      <c r="F23" s="268"/>
      <c r="G23" s="1127"/>
      <c r="H23" s="1522"/>
      <c r="I23" s="1287"/>
      <c r="J23" s="1473"/>
      <c r="K23" s="1323"/>
      <c r="L23" s="1326"/>
      <c r="M23" s="1327"/>
      <c r="N23" s="1316" t="s">
        <v>22</v>
      </c>
      <c r="O23" s="1317"/>
      <c r="P23" s="1284"/>
      <c r="Q23" s="1285"/>
      <c r="R23" s="1284"/>
      <c r="S23" s="1285"/>
      <c r="T23" s="1276"/>
      <c r="U23" s="1295"/>
      <c r="V23" s="1441"/>
      <c r="W23" s="1524"/>
      <c r="X23" s="375" t="s">
        <v>11</v>
      </c>
    </row>
    <row r="24" spans="1:24" ht="24" customHeight="1">
      <c r="A24" s="1530"/>
      <c r="B24" s="1265"/>
      <c r="C24" s="1511"/>
      <c r="D24" s="1352"/>
      <c r="E24" s="335">
        <v>1</v>
      </c>
      <c r="G24" s="1127"/>
      <c r="H24" s="270" t="s">
        <v>628</v>
      </c>
      <c r="I24" s="1286" t="s">
        <v>14</v>
      </c>
      <c r="J24" s="1472">
        <v>81</v>
      </c>
      <c r="K24" s="1322" t="s">
        <v>526</v>
      </c>
      <c r="L24" s="1292" t="s">
        <v>19</v>
      </c>
      <c r="M24" s="1293"/>
      <c r="N24" s="1496" t="s">
        <v>598</v>
      </c>
      <c r="O24" s="1497"/>
      <c r="P24" s="1284"/>
      <c r="Q24" s="1285"/>
      <c r="R24" s="1284"/>
      <c r="S24" s="1285"/>
      <c r="T24" s="1276"/>
      <c r="U24" s="1295"/>
      <c r="V24" s="1441"/>
      <c r="W24" s="1524"/>
      <c r="X24" s="375" t="s">
        <v>12</v>
      </c>
    </row>
    <row r="25" spans="1:24" ht="21" customHeight="1">
      <c r="A25" s="1530"/>
      <c r="B25" s="1510"/>
      <c r="C25" s="1275"/>
      <c r="D25" s="1533"/>
      <c r="E25" s="341">
        <v>1</v>
      </c>
      <c r="G25" s="1127"/>
      <c r="H25" s="632"/>
      <c r="I25" s="1469"/>
      <c r="J25" s="1481"/>
      <c r="K25" s="1323"/>
      <c r="L25" s="1292" t="s">
        <v>20</v>
      </c>
      <c r="M25" s="1293"/>
      <c r="N25" s="1498"/>
      <c r="O25" s="1499"/>
      <c r="P25" s="1284"/>
      <c r="Q25" s="1285"/>
      <c r="R25" s="1284"/>
      <c r="S25" s="1285"/>
      <c r="T25" s="1276"/>
      <c r="U25" s="1295"/>
      <c r="V25" s="1441"/>
      <c r="W25" s="1524"/>
      <c r="X25" s="375" t="s">
        <v>13</v>
      </c>
    </row>
    <row r="26" spans="1:24" ht="22.5" customHeight="1">
      <c r="A26" s="1530"/>
      <c r="B26" s="337"/>
      <c r="C26" s="376"/>
      <c r="D26" s="362"/>
      <c r="G26" s="1127"/>
      <c r="H26" s="1305"/>
      <c r="I26" s="415" t="s">
        <v>509</v>
      </c>
      <c r="J26" s="644">
        <v>109</v>
      </c>
      <c r="K26" s="326" t="s">
        <v>530</v>
      </c>
      <c r="L26" s="1359" t="s">
        <v>558</v>
      </c>
      <c r="M26" s="1359"/>
      <c r="N26" s="1508" t="s">
        <v>559</v>
      </c>
      <c r="O26" s="1509"/>
      <c r="P26" s="1428"/>
      <c r="Q26" s="1429"/>
      <c r="R26" s="1428"/>
      <c r="S26" s="1429"/>
      <c r="T26" s="329"/>
      <c r="U26" s="1295"/>
      <c r="V26" s="1441"/>
      <c r="W26" s="1524"/>
      <c r="X26" s="1365"/>
    </row>
    <row r="27" spans="1:24" ht="12" customHeight="1">
      <c r="A27" s="1531"/>
      <c r="B27" s="1264"/>
      <c r="C27" s="1505"/>
      <c r="D27" s="362"/>
      <c r="E27" s="406"/>
      <c r="F27" s="268"/>
      <c r="G27" s="1127" t="str">
        <f>"# " &amp; E12 &amp; "/" &amp; $A$1</f>
        <v># 1/1</v>
      </c>
      <c r="H27" s="1305"/>
      <c r="I27" s="1489" t="s">
        <v>572</v>
      </c>
      <c r="J27" s="1481">
        <v>86</v>
      </c>
      <c r="K27" s="1474" t="s">
        <v>530</v>
      </c>
      <c r="L27" s="1342" t="s">
        <v>555</v>
      </c>
      <c r="M27" s="1343"/>
      <c r="N27" s="1342" t="s">
        <v>556</v>
      </c>
      <c r="O27" s="1343"/>
      <c r="P27" s="1419"/>
      <c r="Q27" s="1420"/>
      <c r="R27" s="1419"/>
      <c r="S27" s="1420"/>
      <c r="T27" s="1259"/>
      <c r="U27" s="1295"/>
      <c r="V27" s="1441"/>
      <c r="W27" s="1524"/>
      <c r="X27" s="1366"/>
    </row>
    <row r="28" spans="1:24" ht="12" customHeight="1">
      <c r="A28" s="1531"/>
      <c r="B28" s="1264"/>
      <c r="C28" s="1505"/>
      <c r="D28" s="1261" t="s">
        <v>600</v>
      </c>
      <c r="E28" s="406"/>
      <c r="G28" s="1127"/>
      <c r="H28" s="289"/>
      <c r="I28" s="1393"/>
      <c r="J28" s="1473"/>
      <c r="K28" s="1507"/>
      <c r="L28" s="1362"/>
      <c r="M28" s="1363"/>
      <c r="N28" s="1362"/>
      <c r="O28" s="1363"/>
      <c r="P28" s="1421"/>
      <c r="Q28" s="1421"/>
      <c r="R28" s="1421"/>
      <c r="S28" s="1421"/>
      <c r="T28" s="1260"/>
      <c r="U28" s="1295"/>
      <c r="V28" s="1441"/>
      <c r="W28" s="1524"/>
      <c r="X28" s="1366"/>
    </row>
    <row r="29" spans="1:24" ht="12" customHeight="1">
      <c r="A29" s="1531"/>
      <c r="B29" s="1264"/>
      <c r="C29" s="1505"/>
      <c r="D29" s="1261"/>
      <c r="E29" s="406"/>
      <c r="G29" s="285"/>
      <c r="H29" s="289"/>
      <c r="I29" s="1392" t="s">
        <v>98</v>
      </c>
      <c r="J29" s="1477">
        <v>117</v>
      </c>
      <c r="K29" s="1474" t="s">
        <v>530</v>
      </c>
      <c r="L29" s="1359" t="s">
        <v>553</v>
      </c>
      <c r="M29" s="1360"/>
      <c r="N29" s="1364" t="s">
        <v>554</v>
      </c>
      <c r="O29" s="1360"/>
      <c r="P29" s="1419"/>
      <c r="Q29" s="1420"/>
      <c r="R29" s="1419"/>
      <c r="S29" s="1420"/>
      <c r="T29" s="1259"/>
      <c r="U29" s="1295"/>
      <c r="V29" s="1441"/>
      <c r="W29" s="1524"/>
      <c r="X29" s="1366"/>
    </row>
    <row r="30" spans="1:24" ht="12" customHeight="1">
      <c r="A30" s="1531"/>
      <c r="B30" s="1264"/>
      <c r="C30" s="1505"/>
      <c r="D30" s="1261"/>
      <c r="E30" s="406"/>
      <c r="G30" s="285"/>
      <c r="H30" s="289"/>
      <c r="I30" s="1393"/>
      <c r="J30" s="1506"/>
      <c r="K30" s="1507"/>
      <c r="L30" s="1361"/>
      <c r="M30" s="1361"/>
      <c r="N30" s="1361"/>
      <c r="O30" s="1361"/>
      <c r="P30" s="1421"/>
      <c r="Q30" s="1421"/>
      <c r="R30" s="1421"/>
      <c r="S30" s="1421"/>
      <c r="T30" s="1260"/>
      <c r="U30" s="1295"/>
      <c r="V30" s="1441"/>
      <c r="W30" s="1524"/>
      <c r="X30" s="1366"/>
    </row>
    <row r="31" spans="1:24" s="184" customFormat="1" ht="30" customHeight="1">
      <c r="A31" s="1532"/>
      <c r="B31" s="341"/>
      <c r="C31" s="377"/>
      <c r="D31" s="1262"/>
      <c r="E31" s="406"/>
      <c r="G31" s="285"/>
      <c r="H31" s="340"/>
      <c r="I31" s="352" t="s">
        <v>180</v>
      </c>
      <c r="J31" s="644">
        <v>98</v>
      </c>
      <c r="K31" s="416" t="s">
        <v>533</v>
      </c>
      <c r="L31" s="1292" t="s">
        <v>181</v>
      </c>
      <c r="M31" s="1293"/>
      <c r="N31" s="1500" t="s">
        <v>557</v>
      </c>
      <c r="O31" s="1501"/>
      <c r="P31" s="1502"/>
      <c r="Q31" s="1503"/>
      <c r="R31" s="1502"/>
      <c r="S31" s="1503"/>
      <c r="T31" s="339"/>
      <c r="U31" s="1295"/>
      <c r="V31" s="1441"/>
      <c r="W31" s="1524"/>
      <c r="X31" s="1366"/>
    </row>
    <row r="32" spans="1:24" s="183" customFormat="1" ht="24" customHeight="1">
      <c r="A32" s="1272" t="s">
        <v>663</v>
      </c>
      <c r="B32" s="1461"/>
      <c r="C32" s="378"/>
      <c r="D32" s="379" t="str">
        <f>Henkan(V19)</f>
        <v/>
      </c>
      <c r="E32" s="380"/>
      <c r="F32" s="276"/>
      <c r="G32" s="286"/>
      <c r="H32" s="277"/>
      <c r="I32" s="278" t="s">
        <v>596</v>
      </c>
      <c r="J32" s="279" t="s">
        <v>6</v>
      </c>
      <c r="K32" s="280" t="s">
        <v>538</v>
      </c>
      <c r="L32" s="296" t="s">
        <v>154</v>
      </c>
      <c r="M32" s="282" t="s">
        <v>17</v>
      </c>
      <c r="N32" s="282" t="s">
        <v>220</v>
      </c>
      <c r="O32" s="368" t="s">
        <v>402</v>
      </c>
      <c r="P32" s="282" t="s">
        <v>212</v>
      </c>
      <c r="Q32" s="282" t="s">
        <v>508</v>
      </c>
      <c r="R32" s="282"/>
      <c r="S32" s="282"/>
      <c r="T32" s="54"/>
      <c r="U32" s="1296"/>
      <c r="V32" s="1442"/>
      <c r="W32" s="1525"/>
      <c r="X32" s="1367"/>
    </row>
  </sheetData>
  <sheetProtection sheet="1" objects="1" scenarios="1"/>
  <mergeCells count="184">
    <mergeCell ref="L21:M21"/>
    <mergeCell ref="N21:O21"/>
    <mergeCell ref="N12:O12"/>
    <mergeCell ref="N10:O11"/>
    <mergeCell ref="P9:Q9"/>
    <mergeCell ref="R8:S8"/>
    <mergeCell ref="P13:Q14"/>
    <mergeCell ref="P6:Q6"/>
    <mergeCell ref="R6:S7"/>
    <mergeCell ref="X26:X32"/>
    <mergeCell ref="X19:X21"/>
    <mergeCell ref="L22:M23"/>
    <mergeCell ref="R24:S24"/>
    <mergeCell ref="V19:V32"/>
    <mergeCell ref="U2:X2"/>
    <mergeCell ref="K10:K11"/>
    <mergeCell ref="L10:M10"/>
    <mergeCell ref="P12:Q12"/>
    <mergeCell ref="P5:Q5"/>
    <mergeCell ref="P10:Q10"/>
    <mergeCell ref="R10:S10"/>
    <mergeCell ref="W5:W18"/>
    <mergeCell ref="T5:T7"/>
    <mergeCell ref="T10:T11"/>
    <mergeCell ref="P15:Q16"/>
    <mergeCell ref="L12:M12"/>
    <mergeCell ref="U5:U18"/>
    <mergeCell ref="N5:O5"/>
    <mergeCell ref="R9:S9"/>
    <mergeCell ref="R4:S4"/>
    <mergeCell ref="R17:S17"/>
    <mergeCell ref="L4:M4"/>
    <mergeCell ref="K13:K14"/>
    <mergeCell ref="N4:O4"/>
    <mergeCell ref="P4:Q4"/>
    <mergeCell ref="T15:T16"/>
    <mergeCell ref="K15:K16"/>
    <mergeCell ref="R5:S5"/>
    <mergeCell ref="L6:M6"/>
    <mergeCell ref="N6:O6"/>
    <mergeCell ref="K8:K9"/>
    <mergeCell ref="L8:M9"/>
    <mergeCell ref="N8:O8"/>
    <mergeCell ref="N9:O9"/>
    <mergeCell ref="R13:S14"/>
    <mergeCell ref="L13:M14"/>
    <mergeCell ref="N13:O14"/>
    <mergeCell ref="L11:M11"/>
    <mergeCell ref="P7:Q7"/>
    <mergeCell ref="L5:M5"/>
    <mergeCell ref="L7:M7"/>
    <mergeCell ref="I10:I11"/>
    <mergeCell ref="B24:B25"/>
    <mergeCell ref="I19:I21"/>
    <mergeCell ref="J19:J21"/>
    <mergeCell ref="H22:H23"/>
    <mergeCell ref="I22:I23"/>
    <mergeCell ref="J22:J23"/>
    <mergeCell ref="H19:H21"/>
    <mergeCell ref="J13:J14"/>
    <mergeCell ref="J15:J16"/>
    <mergeCell ref="A18:B18"/>
    <mergeCell ref="B19:B21"/>
    <mergeCell ref="C19:C21"/>
    <mergeCell ref="E19:E21"/>
    <mergeCell ref="B22:B23"/>
    <mergeCell ref="C22:C23"/>
    <mergeCell ref="A19:A31"/>
    <mergeCell ref="D19:D25"/>
    <mergeCell ref="C24:C25"/>
    <mergeCell ref="A5:A17"/>
    <mergeCell ref="D5:D11"/>
    <mergeCell ref="D14:D17"/>
    <mergeCell ref="B5:B7"/>
    <mergeCell ref="K27:K28"/>
    <mergeCell ref="W1:X1"/>
    <mergeCell ref="U3:U4"/>
    <mergeCell ref="R25:S25"/>
    <mergeCell ref="T19:T21"/>
    <mergeCell ref="W19:W32"/>
    <mergeCell ref="R23:S23"/>
    <mergeCell ref="V3:V4"/>
    <mergeCell ref="X3:X4"/>
    <mergeCell ref="T22:T23"/>
    <mergeCell ref="X12:X18"/>
    <mergeCell ref="K3:T3"/>
    <mergeCell ref="K24:K25"/>
    <mergeCell ref="N22:O22"/>
    <mergeCell ref="T24:T25"/>
    <mergeCell ref="L25:M25"/>
    <mergeCell ref="L15:M16"/>
    <mergeCell ref="T13:T14"/>
    <mergeCell ref="K22:K23"/>
    <mergeCell ref="R22:S22"/>
    <mergeCell ref="N7:O7"/>
    <mergeCell ref="X5:X7"/>
    <mergeCell ref="P8:Q8"/>
    <mergeCell ref="T8:T9"/>
    <mergeCell ref="V5:V18"/>
    <mergeCell ref="G3:J3"/>
    <mergeCell ref="J10:J11"/>
    <mergeCell ref="I8:I9"/>
    <mergeCell ref="J8:J9"/>
    <mergeCell ref="I13:I14"/>
    <mergeCell ref="J5:J7"/>
    <mergeCell ref="H12:H13"/>
    <mergeCell ref="G11:G26"/>
    <mergeCell ref="H26:H27"/>
    <mergeCell ref="I27:I28"/>
    <mergeCell ref="J27:J28"/>
    <mergeCell ref="I24:I25"/>
    <mergeCell ref="J24:J25"/>
    <mergeCell ref="G27:G28"/>
    <mergeCell ref="G5:G10"/>
    <mergeCell ref="I15:I16"/>
    <mergeCell ref="H5:H7"/>
    <mergeCell ref="H8:H9"/>
    <mergeCell ref="I5:I7"/>
    <mergeCell ref="P27:Q28"/>
    <mergeCell ref="R27:S28"/>
    <mergeCell ref="P11:Q11"/>
    <mergeCell ref="R11:S11"/>
    <mergeCell ref="C3:C4"/>
    <mergeCell ref="D3:D4"/>
    <mergeCell ref="E3:E4"/>
    <mergeCell ref="B13:B14"/>
    <mergeCell ref="B15:B16"/>
    <mergeCell ref="C13:C14"/>
    <mergeCell ref="C15:C16"/>
    <mergeCell ref="B10:B11"/>
    <mergeCell ref="C10:C11"/>
    <mergeCell ref="B8:B9"/>
    <mergeCell ref="C8:C9"/>
    <mergeCell ref="C5:C7"/>
    <mergeCell ref="E5:E7"/>
    <mergeCell ref="B3:B4"/>
    <mergeCell ref="A32:B32"/>
    <mergeCell ref="U19:U32"/>
    <mergeCell ref="T27:T28"/>
    <mergeCell ref="D28:D31"/>
    <mergeCell ref="B29:B30"/>
    <mergeCell ref="C29:C30"/>
    <mergeCell ref="I29:I30"/>
    <mergeCell ref="J29:J30"/>
    <mergeCell ref="K29:K30"/>
    <mergeCell ref="L29:M30"/>
    <mergeCell ref="N29:O30"/>
    <mergeCell ref="P29:Q30"/>
    <mergeCell ref="R29:S30"/>
    <mergeCell ref="T29:T30"/>
    <mergeCell ref="L31:M31"/>
    <mergeCell ref="N31:O31"/>
    <mergeCell ref="P31:Q31"/>
    <mergeCell ref="R31:S31"/>
    <mergeCell ref="P26:Q26"/>
    <mergeCell ref="R26:S26"/>
    <mergeCell ref="B27:B28"/>
    <mergeCell ref="C27:C28"/>
    <mergeCell ref="N26:O26"/>
    <mergeCell ref="P19:Q19"/>
    <mergeCell ref="L27:M28"/>
    <mergeCell ref="N27:O28"/>
    <mergeCell ref="R12:S12"/>
    <mergeCell ref="R15:S16"/>
    <mergeCell ref="P25:Q25"/>
    <mergeCell ref="L24:M24"/>
    <mergeCell ref="N24:O25"/>
    <mergeCell ref="P24:Q24"/>
    <mergeCell ref="L26:M26"/>
    <mergeCell ref="P23:Q23"/>
    <mergeCell ref="P22:Q22"/>
    <mergeCell ref="N15:O16"/>
    <mergeCell ref="N17:O17"/>
    <mergeCell ref="P17:Q17"/>
    <mergeCell ref="L17:M17"/>
    <mergeCell ref="N23:O23"/>
    <mergeCell ref="R19:S19"/>
    <mergeCell ref="L20:M20"/>
    <mergeCell ref="N20:O20"/>
    <mergeCell ref="P20:Q20"/>
    <mergeCell ref="R20:S21"/>
    <mergeCell ref="P21:Q21"/>
    <mergeCell ref="L19:M19"/>
    <mergeCell ref="N19:O19"/>
  </mergeCells>
  <phoneticPr fontId="4"/>
  <conditionalFormatting sqref="J18">
    <cfRule type="expression" dxfId="689" priority="4259" stopIfTrue="1">
      <formula>$A18="-1"</formula>
    </cfRule>
  </conditionalFormatting>
  <conditionalFormatting sqref="J32">
    <cfRule type="expression" dxfId="688" priority="3639" stopIfTrue="1">
      <formula>$A32="-1"</formula>
    </cfRule>
  </conditionalFormatting>
  <conditionalFormatting sqref="K5">
    <cfRule type="expression" dxfId="687" priority="3667">
      <formula>$B5=1</formula>
    </cfRule>
  </conditionalFormatting>
  <conditionalFormatting sqref="K6">
    <cfRule type="expression" dxfId="686" priority="3666">
      <formula>$B5=11</formula>
    </cfRule>
  </conditionalFormatting>
  <conditionalFormatting sqref="K7">
    <cfRule type="expression" dxfId="685" priority="3665">
      <formula>$B5=12</formula>
    </cfRule>
  </conditionalFormatting>
  <conditionalFormatting sqref="K8:K11">
    <cfRule type="expression" dxfId="684" priority="4253" stopIfTrue="1">
      <formula>$B8=1</formula>
    </cfRule>
  </conditionalFormatting>
  <conditionalFormatting sqref="K12:K17">
    <cfRule type="expression" dxfId="683" priority="3646">
      <formula>$B12=1</formula>
    </cfRule>
  </conditionalFormatting>
  <conditionalFormatting sqref="K18">
    <cfRule type="expression" dxfId="682" priority="4260" stopIfTrue="1">
      <formula>$A18="1"</formula>
    </cfRule>
  </conditionalFormatting>
  <conditionalFormatting sqref="K19">
    <cfRule type="expression" dxfId="681" priority="3628">
      <formula>$B19=1</formula>
    </cfRule>
  </conditionalFormatting>
  <conditionalFormatting sqref="K20">
    <cfRule type="expression" dxfId="680" priority="3627">
      <formula>$B19=11</formula>
    </cfRule>
  </conditionalFormatting>
  <conditionalFormatting sqref="K21">
    <cfRule type="expression" dxfId="679" priority="3626">
      <formula>$B19=12</formula>
    </cfRule>
  </conditionalFormatting>
  <conditionalFormatting sqref="K22:K25">
    <cfRule type="expression" dxfId="678" priority="3638" stopIfTrue="1">
      <formula>$B22=1</formula>
    </cfRule>
  </conditionalFormatting>
  <conditionalFormatting sqref="K26:K31">
    <cfRule type="expression" dxfId="677" priority="3607">
      <formula>$B26=1</formula>
    </cfRule>
  </conditionalFormatting>
  <conditionalFormatting sqref="K32">
    <cfRule type="expression" dxfId="676" priority="3640" stopIfTrue="1">
      <formula>$A32="1"</formula>
    </cfRule>
  </conditionalFormatting>
  <conditionalFormatting sqref="L15">
    <cfRule type="expression" dxfId="675" priority="4183" stopIfTrue="1">
      <formula>$B15=21</formula>
    </cfRule>
  </conditionalFormatting>
  <conditionalFormatting sqref="L29">
    <cfRule type="expression" dxfId="674" priority="3630" stopIfTrue="1">
      <formula>$B29=21</formula>
    </cfRule>
  </conditionalFormatting>
  <conditionalFormatting sqref="L5:M5">
    <cfRule type="expression" dxfId="673" priority="3664">
      <formula>$B5=26</formula>
    </cfRule>
  </conditionalFormatting>
  <conditionalFormatting sqref="L6:M6">
    <cfRule type="expression" dxfId="672" priority="3663">
      <formula>$B5=21</formula>
    </cfRule>
  </conditionalFormatting>
  <conditionalFormatting sqref="L7:M7">
    <cfRule type="expression" dxfId="671" priority="3662">
      <formula>$B5=22</formula>
    </cfRule>
  </conditionalFormatting>
  <conditionalFormatting sqref="L8:M10">
    <cfRule type="expression" dxfId="670" priority="4247" stopIfTrue="1">
      <formula>$B8=21</formula>
    </cfRule>
  </conditionalFormatting>
  <conditionalFormatting sqref="L11:M11">
    <cfRule type="expression" dxfId="669" priority="4248" stopIfTrue="1">
      <formula>$B10=22</formula>
    </cfRule>
  </conditionalFormatting>
  <conditionalFormatting sqref="L12:M14">
    <cfRule type="expression" dxfId="668" priority="3649">
      <formula>$B12=21</formula>
    </cfRule>
  </conditionalFormatting>
  <conditionalFormatting sqref="L17:M17">
    <cfRule type="expression" dxfId="667" priority="3645">
      <formula>$B17=21</formula>
    </cfRule>
  </conditionalFormatting>
  <conditionalFormatting sqref="L19:M19">
    <cfRule type="expression" dxfId="666" priority="3625">
      <formula>$B19=26</formula>
    </cfRule>
  </conditionalFormatting>
  <conditionalFormatting sqref="L20:M20">
    <cfRule type="expression" dxfId="665" priority="3624">
      <formula>$B19=21</formula>
    </cfRule>
  </conditionalFormatting>
  <conditionalFormatting sqref="L21:M21">
    <cfRule type="expression" dxfId="664" priority="3623">
      <formula>$B19=22</formula>
    </cfRule>
  </conditionalFormatting>
  <conditionalFormatting sqref="L22:M24">
    <cfRule type="expression" dxfId="663" priority="3634" stopIfTrue="1">
      <formula>$B22=21</formula>
    </cfRule>
  </conditionalFormatting>
  <conditionalFormatting sqref="L25:M25">
    <cfRule type="expression" dxfId="662" priority="3635" stopIfTrue="1">
      <formula>$B24=22</formula>
    </cfRule>
  </conditionalFormatting>
  <conditionalFormatting sqref="L26:M28">
    <cfRule type="expression" dxfId="661" priority="3610">
      <formula>$B26=21</formula>
    </cfRule>
  </conditionalFormatting>
  <conditionalFormatting sqref="L31:M31">
    <cfRule type="expression" dxfId="660" priority="3606">
      <formula>$B31=21</formula>
    </cfRule>
  </conditionalFormatting>
  <conditionalFormatting sqref="M18">
    <cfRule type="expression" dxfId="659" priority="4262" stopIfTrue="1">
      <formula>$A18/1000000-TRUNC($A18/1000000)&gt;=0.29</formula>
    </cfRule>
  </conditionalFormatting>
  <conditionalFormatting sqref="M32">
    <cfRule type="expression" dxfId="658" priority="3641" stopIfTrue="1">
      <formula>$A32/1000000-TRUNC($A32/1000000)&gt;=0.29</formula>
    </cfRule>
  </conditionalFormatting>
  <conditionalFormatting sqref="N15">
    <cfRule type="expression" dxfId="657" priority="4182" stopIfTrue="1">
      <formula>$B15=31</formula>
    </cfRule>
  </conditionalFormatting>
  <conditionalFormatting sqref="N18">
    <cfRule type="expression" dxfId="656" priority="4263" stopIfTrue="1">
      <formula>$A18/100000-TRUNC($A18/100000)&gt;=0.29</formula>
    </cfRule>
  </conditionalFormatting>
  <conditionalFormatting sqref="N29">
    <cfRule type="expression" dxfId="655" priority="3629" stopIfTrue="1">
      <formula>$B29=31</formula>
    </cfRule>
  </conditionalFormatting>
  <conditionalFormatting sqref="N32">
    <cfRule type="expression" dxfId="654" priority="3642" stopIfTrue="1">
      <formula>$A32/100000-TRUNC($A32/100000)&gt;=0.29</formula>
    </cfRule>
  </conditionalFormatting>
  <conditionalFormatting sqref="N5:O5">
    <cfRule type="expression" dxfId="653" priority="3661">
      <formula>$B5=36</formula>
    </cfRule>
  </conditionalFormatting>
  <conditionalFormatting sqref="N6:O6">
    <cfRule type="expression" dxfId="652" priority="3660">
      <formula>$B5=37</formula>
    </cfRule>
  </conditionalFormatting>
  <conditionalFormatting sqref="N7:O7">
    <cfRule type="expression" dxfId="651" priority="3659">
      <formula>$B5=31</formula>
    </cfRule>
  </conditionalFormatting>
  <conditionalFormatting sqref="N8:O8 N10:O11">
    <cfRule type="expression" dxfId="650" priority="4245" stopIfTrue="1">
      <formula>$B8=31</formula>
    </cfRule>
  </conditionalFormatting>
  <conditionalFormatting sqref="N9:O9">
    <cfRule type="expression" dxfId="649" priority="4249" stopIfTrue="1">
      <formula>$B8=32</formula>
    </cfRule>
  </conditionalFormatting>
  <conditionalFormatting sqref="N12:O14">
    <cfRule type="expression" dxfId="648" priority="3648">
      <formula>$B12=31</formula>
    </cfRule>
  </conditionalFormatting>
  <conditionalFormatting sqref="N17:O17">
    <cfRule type="expression" dxfId="647" priority="3644">
      <formula>$B17=31</formula>
    </cfRule>
  </conditionalFormatting>
  <conditionalFormatting sqref="N19:O19">
    <cfRule type="expression" dxfId="646" priority="3622">
      <formula>$B19=36</formula>
    </cfRule>
  </conditionalFormatting>
  <conditionalFormatting sqref="N20:O20">
    <cfRule type="expression" dxfId="645" priority="3621">
      <formula>$B19=37</formula>
    </cfRule>
  </conditionalFormatting>
  <conditionalFormatting sqref="N21:O21">
    <cfRule type="expression" dxfId="644" priority="3620">
      <formula>$B19=31</formula>
    </cfRule>
  </conditionalFormatting>
  <conditionalFormatting sqref="N22:O22 N24:O25">
    <cfRule type="expression" dxfId="643" priority="3633" stopIfTrue="1">
      <formula>$B22=31</formula>
    </cfRule>
  </conditionalFormatting>
  <conditionalFormatting sqref="N23:O23">
    <cfRule type="expression" dxfId="642" priority="3636" stopIfTrue="1">
      <formula>$B22=32</formula>
    </cfRule>
  </conditionalFormatting>
  <conditionalFormatting sqref="N26:O28">
    <cfRule type="expression" dxfId="641" priority="3609">
      <formula>$B26=31</formula>
    </cfRule>
  </conditionalFormatting>
  <conditionalFormatting sqref="N31:O31">
    <cfRule type="expression" dxfId="640" priority="3605">
      <formula>$B31=31</formula>
    </cfRule>
  </conditionalFormatting>
  <conditionalFormatting sqref="O18">
    <cfRule type="expression" dxfId="639" priority="4264" stopIfTrue="1">
      <formula>$A18/10000-TRUNC($A18/10000)&gt;=0.29</formula>
    </cfRule>
  </conditionalFormatting>
  <conditionalFormatting sqref="O32">
    <cfRule type="expression" dxfId="638" priority="3643" stopIfTrue="1">
      <formula>$A32/10000-TRUNC($A32/10000)&gt;=0.29</formula>
    </cfRule>
  </conditionalFormatting>
  <conditionalFormatting sqref="P18">
    <cfRule type="expression" dxfId="637" priority="4190" stopIfTrue="1">
      <formula>$A18/1000-TRUNC($A18/1000)&gt;=0.29</formula>
    </cfRule>
  </conditionalFormatting>
  <conditionalFormatting sqref="P32">
    <cfRule type="expression" dxfId="636" priority="3631" stopIfTrue="1">
      <formula>$A32/1000-TRUNC($A32/1000)&gt;=0.29</formula>
    </cfRule>
  </conditionalFormatting>
  <conditionalFormatting sqref="P5:Q5">
    <cfRule type="expression" dxfId="635" priority="3658">
      <formula>$B5=46</formula>
    </cfRule>
  </conditionalFormatting>
  <conditionalFormatting sqref="P6:Q6">
    <cfRule type="expression" dxfId="634" priority="3657">
      <formula>$B5=47</formula>
    </cfRule>
  </conditionalFormatting>
  <conditionalFormatting sqref="P7:Q7">
    <cfRule type="expression" dxfId="633" priority="3656">
      <formula>$B5=41</formula>
    </cfRule>
  </conditionalFormatting>
  <conditionalFormatting sqref="P19:Q19">
    <cfRule type="expression" dxfId="632" priority="3619">
      <formula>$B19=46</formula>
    </cfRule>
  </conditionalFormatting>
  <conditionalFormatting sqref="P20:Q20">
    <cfRule type="expression" dxfId="631" priority="3618">
      <formula>$B19=47</formula>
    </cfRule>
  </conditionalFormatting>
  <conditionalFormatting sqref="P21:Q21">
    <cfRule type="expression" dxfId="630" priority="3617">
      <formula>$B19=41</formula>
    </cfRule>
  </conditionalFormatting>
  <conditionalFormatting sqref="Q18">
    <cfRule type="expression" dxfId="629" priority="4191" stopIfTrue="1">
      <formula>$A18/100-TRUNC($A18/100)&gt;=0.29</formula>
    </cfRule>
  </conditionalFormatting>
  <conditionalFormatting sqref="Q32">
    <cfRule type="expression" dxfId="628" priority="3632" stopIfTrue="1">
      <formula>$A32/100-TRUNC($A32/100)&gt;=0.29</formula>
    </cfRule>
  </conditionalFormatting>
  <conditionalFormatting sqref="R5:S5">
    <cfRule type="expression" dxfId="627" priority="3655">
      <formula>$B5=56</formula>
    </cfRule>
  </conditionalFormatting>
  <conditionalFormatting sqref="R6:S7">
    <cfRule type="expression" dxfId="626" priority="3654">
      <formula>$B5=57</formula>
    </cfRule>
  </conditionalFormatting>
  <conditionalFormatting sqref="R19:S19">
    <cfRule type="expression" dxfId="625" priority="3616">
      <formula>$B19=56</formula>
    </cfRule>
  </conditionalFormatting>
  <conditionalFormatting sqref="R20:S21">
    <cfRule type="expression" dxfId="624" priority="3615">
      <formula>$B19=57</formula>
    </cfRule>
  </conditionalFormatting>
  <conditionalFormatting sqref="X5:X6 X8:X11">
    <cfRule type="expression" dxfId="623" priority="4252" stopIfTrue="1">
      <formula>$E5=1</formula>
    </cfRule>
  </conditionalFormatting>
  <conditionalFormatting sqref="X19:X20 X22:X25">
    <cfRule type="expression" dxfId="622" priority="3637" stopIfTrue="1">
      <formula>$E19=1</formula>
    </cfRule>
  </conditionalFormatting>
  <dataValidations count="11">
    <dataValidation type="whole" allowBlank="1" showInputMessage="1" showErrorMessage="1" sqref="D5:D11 D19:D25" xr:uid="{00000000-0002-0000-0900-000001000000}">
      <formula1>0</formula1>
      <formula2>3</formula2>
    </dataValidation>
    <dataValidation type="whole" allowBlank="1" showInputMessage="1" showErrorMessage="1" sqref="B8:B11 B17 B22:B25 B31" xr:uid="{00000000-0002-0000-0900-000002000000}">
      <formula1>-1</formula1>
      <formula2>51</formula2>
    </dataValidation>
    <dataValidation type="whole" allowBlank="1" showInputMessage="1" showErrorMessage="1" sqref="E18 E32" xr:uid="{00000000-0002-0000-0900-000003000000}">
      <formula1>-1</formula1>
      <formula2>33333333</formula2>
    </dataValidation>
    <dataValidation type="whole" allowBlank="1" showInputMessage="1" showErrorMessage="1" sqref="E5:E11 E13:E17 E19:E25 E27:E31" xr:uid="{00000000-0002-0000-0900-000004000000}">
      <formula1>0</formula1>
      <formula2>1</formula2>
    </dataValidation>
    <dataValidation type="whole" allowBlank="1" showInputMessage="1" showErrorMessage="1" sqref="C15 C17:C18 C10:C13 C29 C31:C32 C24:C27" xr:uid="{00000000-0002-0000-0900-000005000000}">
      <formula1>-1</formula1>
      <formula2>9999</formula2>
    </dataValidation>
    <dataValidation type="list" allowBlank="1" showInputMessage="1" showErrorMessage="1" sqref="U5 U19" xr:uid="{00000000-0002-0000-0900-000006000000}">
      <formula1>緊急性</formula1>
    </dataValidation>
    <dataValidation type="list" allowBlank="1" showInputMessage="1" showErrorMessage="1" sqref="V5:V32" xr:uid="{00000000-0002-0000-0900-000007000000}">
      <formula1>健全性評価</formula1>
    </dataValidation>
    <dataValidation type="list" allowBlank="1" showInputMessage="1" showErrorMessage="1" sqref="H11 H25" xr:uid="{00000000-0002-0000-0900-000009000000}">
      <formula1>通り数</formula1>
    </dataValidation>
    <dataValidation type="whole" allowBlank="1" showInputMessage="1" showErrorMessage="1" sqref="B5:B7 B19:B21" xr:uid="{00000000-0002-0000-0900-00000A000000}">
      <formula1>-1</formula1>
      <formula2>57</formula2>
    </dataValidation>
    <dataValidation type="list" allowBlank="1" showInputMessage="1" showErrorMessage="1" sqref="H5:H7 H19:H21" xr:uid="{CA3AA621-2F9A-4104-9CD9-AAD9D93AAAC2}">
      <formula1>"1,2,3,4,5,6"</formula1>
    </dataValidation>
    <dataValidation type="list" allowBlank="1" showInputMessage="1" showErrorMessage="1" sqref="H12:H13 H26:H27" xr:uid="{C92298D7-2F3E-4E9A-92F1-CB0ADFF0C03C}">
      <formula1>"1,2,3,4,5,6,7,8,9,10,11,12,13,14,15,16,17,18,19,20,21,22,23,24,25"</formula1>
    </dataValidation>
  </dataValidations>
  <printOptions horizontalCentered="1"/>
  <pageMargins left="0.19685039370078741" right="0.19685039370078741" top="0.59055118110236227" bottom="0.19" header="0.51181102362204722" footer="0.51181102362204722"/>
  <pageSetup paperSize="9" scale="9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286" r:id="rId4" name="Button 1582">
              <controlPr defaultSize="0" print="0" autoFill="0" autoPict="0" macro="[0]!追加Click">
                <anchor moveWithCells="1">
                  <from>
                    <xdr:col>24</xdr:col>
                    <xdr:colOff>76200</xdr:colOff>
                    <xdr:row>1</xdr:row>
                    <xdr:rowOff>251460</xdr:rowOff>
                  </from>
                  <to>
                    <xdr:col>24</xdr:col>
                    <xdr:colOff>579120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7" r:id="rId5" name="Button 1583">
              <controlPr defaultSize="0" print="0" autoFill="0" autoPict="0" macro="[0]!切捨Click">
                <anchor moveWithCells="1">
                  <from>
                    <xdr:col>24</xdr:col>
                    <xdr:colOff>670560</xdr:colOff>
                    <xdr:row>1</xdr:row>
                    <xdr:rowOff>251460</xdr:rowOff>
                  </from>
                  <to>
                    <xdr:col>25</xdr:col>
                    <xdr:colOff>403860</xdr:colOff>
                    <xdr:row>3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/>
  <dimension ref="A1:X32"/>
  <sheetViews>
    <sheetView showGridLines="0" zoomScaleNormal="100" zoomScaleSheetLayoutView="100" workbookViewId="0">
      <pane ySplit="4" topLeftCell="A5" activePane="bottomLeft" state="frozen"/>
      <selection activeCell="G8" sqref="G8:G19"/>
      <selection pane="bottomLeft" activeCell="T27" sqref="T27:T28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5" width="3.6640625" style="29" customWidth="1"/>
    <col min="6" max="6" width="1.6640625" style="29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"&amp;TEXT('1.諸元･総合結果その1-1'!AG4,"ge.m.d"))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629</v>
      </c>
      <c r="D3" s="1261" t="s">
        <v>599</v>
      </c>
      <c r="E3" s="1261" t="s">
        <v>8</v>
      </c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255" t="s">
        <v>524</v>
      </c>
      <c r="X3" s="1526" t="s">
        <v>368</v>
      </c>
    </row>
    <row r="4" spans="1:24" s="183" customFormat="1" ht="24" customHeight="1">
      <c r="A4" s="321" t="s">
        <v>49</v>
      </c>
      <c r="B4" s="1262"/>
      <c r="C4" s="1262"/>
      <c r="D4" s="1262"/>
      <c r="E4" s="1262"/>
      <c r="F4" s="29"/>
      <c r="G4" s="287" t="s">
        <v>517</v>
      </c>
      <c r="H4" s="401" t="s">
        <v>7</v>
      </c>
      <c r="I4" s="401" t="s">
        <v>4</v>
      </c>
      <c r="J4" s="327" t="s">
        <v>5</v>
      </c>
      <c r="K4" s="327" t="s">
        <v>566</v>
      </c>
      <c r="L4" s="1401" t="s">
        <v>567</v>
      </c>
      <c r="M4" s="1401"/>
      <c r="N4" s="1401" t="s">
        <v>568</v>
      </c>
      <c r="O4" s="1401"/>
      <c r="P4" s="1401" t="s">
        <v>569</v>
      </c>
      <c r="Q4" s="1401"/>
      <c r="R4" s="1401" t="s">
        <v>570</v>
      </c>
      <c r="S4" s="1401"/>
      <c r="T4" s="257" t="s">
        <v>396</v>
      </c>
      <c r="U4" s="1418"/>
      <c r="V4" s="1407"/>
      <c r="W4" s="295" t="s">
        <v>534</v>
      </c>
      <c r="X4" s="1527"/>
    </row>
    <row r="5" spans="1:24" s="184" customFormat="1" ht="12" customHeight="1">
      <c r="A5" s="1529" t="str">
        <f>IF(H5="","",H5)</f>
        <v/>
      </c>
      <c r="B5" s="1516"/>
      <c r="C5" s="1514" t="str">
        <f>IF(H11="","",H11)</f>
        <v/>
      </c>
      <c r="D5" s="1351">
        <f>Henkan(U5)</f>
        <v>0</v>
      </c>
      <c r="E5" s="1516">
        <v>1</v>
      </c>
      <c r="G5" s="1123" t="s">
        <v>713</v>
      </c>
      <c r="H5" s="1520"/>
      <c r="I5" s="1286" t="s">
        <v>576</v>
      </c>
      <c r="J5" s="1518">
        <v>60</v>
      </c>
      <c r="K5" s="648" t="s">
        <v>573</v>
      </c>
      <c r="L5" s="1410" t="s">
        <v>577</v>
      </c>
      <c r="M5" s="1411"/>
      <c r="N5" s="1412" t="s">
        <v>579</v>
      </c>
      <c r="O5" s="1413"/>
      <c r="P5" s="1414" t="s">
        <v>582</v>
      </c>
      <c r="Q5" s="1415"/>
      <c r="R5" s="1416" t="s">
        <v>585</v>
      </c>
      <c r="S5" s="1415"/>
      <c r="T5" s="1402"/>
      <c r="U5" s="1403" t="s">
        <v>523</v>
      </c>
      <c r="V5" s="1440"/>
      <c r="W5" s="1523"/>
      <c r="X5" s="1328" t="s">
        <v>9</v>
      </c>
    </row>
    <row r="6" spans="1:24" s="184" customFormat="1" ht="12" customHeight="1">
      <c r="A6" s="1530"/>
      <c r="B6" s="1517"/>
      <c r="C6" s="1515"/>
      <c r="D6" s="1352"/>
      <c r="E6" s="1517"/>
      <c r="G6" s="1123"/>
      <c r="H6" s="1521"/>
      <c r="I6" s="1469"/>
      <c r="J6" s="1519"/>
      <c r="K6" s="374" t="s">
        <v>574</v>
      </c>
      <c r="L6" s="1376" t="s">
        <v>578</v>
      </c>
      <c r="M6" s="1504"/>
      <c r="N6" s="1299" t="s">
        <v>580</v>
      </c>
      <c r="O6" s="1300"/>
      <c r="P6" s="1301" t="s">
        <v>583</v>
      </c>
      <c r="Q6" s="1301"/>
      <c r="R6" s="1280" t="s">
        <v>586</v>
      </c>
      <c r="S6" s="1281"/>
      <c r="T6" s="1290"/>
      <c r="U6" s="1295"/>
      <c r="V6" s="1441"/>
      <c r="W6" s="1524"/>
      <c r="X6" s="1307"/>
    </row>
    <row r="7" spans="1:24" s="184" customFormat="1" ht="12" customHeight="1">
      <c r="A7" s="1530"/>
      <c r="B7" s="1510"/>
      <c r="C7" s="1513"/>
      <c r="D7" s="1352"/>
      <c r="E7" s="1510"/>
      <c r="G7" s="1123"/>
      <c r="H7" s="1521"/>
      <c r="I7" s="1287"/>
      <c r="J7" s="1473"/>
      <c r="K7" s="374" t="s">
        <v>575</v>
      </c>
      <c r="L7" s="1374" t="s">
        <v>670</v>
      </c>
      <c r="M7" s="1375"/>
      <c r="N7" s="1376" t="s">
        <v>581</v>
      </c>
      <c r="O7" s="1377"/>
      <c r="P7" s="1372" t="s">
        <v>584</v>
      </c>
      <c r="Q7" s="1373"/>
      <c r="R7" s="1282"/>
      <c r="S7" s="1283"/>
      <c r="T7" s="1276"/>
      <c r="U7" s="1295"/>
      <c r="V7" s="1441"/>
      <c r="W7" s="1524"/>
      <c r="X7" s="1308"/>
    </row>
    <row r="8" spans="1:24" ht="24" customHeight="1">
      <c r="A8" s="1530"/>
      <c r="B8" s="1265"/>
      <c r="C8" s="1512" t="str">
        <f>IF(H12="","",H12)</f>
        <v/>
      </c>
      <c r="D8" s="1352"/>
      <c r="E8" s="335">
        <v>1</v>
      </c>
      <c r="G8" s="1123"/>
      <c r="H8" s="1522" t="str">
        <f>CHOOSE(H5+1,"","左側端
主　桁
(耳桁)","左　側
歩道下
主　桁","車道下
主　桁","右　側
歩道下
主　桁","右側端
主　桁
(耳桁)","横桁,縦桁
対傾･横構
ｱｰﾁ部材
ﾄﾗｽ部材")</f>
        <v/>
      </c>
      <c r="I8" s="1286" t="s">
        <v>15</v>
      </c>
      <c r="J8" s="1472">
        <v>77</v>
      </c>
      <c r="K8" s="1322" t="s">
        <v>526</v>
      </c>
      <c r="L8" s="1324" t="s">
        <v>24</v>
      </c>
      <c r="M8" s="1325"/>
      <c r="N8" s="1316" t="s">
        <v>21</v>
      </c>
      <c r="O8" s="1317"/>
      <c r="P8" s="1284"/>
      <c r="Q8" s="1285"/>
      <c r="R8" s="1284"/>
      <c r="S8" s="1285"/>
      <c r="T8" s="1276"/>
      <c r="U8" s="1295"/>
      <c r="V8" s="1441"/>
      <c r="W8" s="1524"/>
      <c r="X8" s="375" t="s">
        <v>10</v>
      </c>
    </row>
    <row r="9" spans="1:24" ht="24" customHeight="1">
      <c r="A9" s="1530"/>
      <c r="B9" s="1510"/>
      <c r="C9" s="1513"/>
      <c r="D9" s="1352"/>
      <c r="E9" s="335">
        <v>1</v>
      </c>
      <c r="F9" s="268"/>
      <c r="G9" s="1123"/>
      <c r="H9" s="1522"/>
      <c r="I9" s="1287"/>
      <c r="J9" s="1473"/>
      <c r="K9" s="1323"/>
      <c r="L9" s="1326"/>
      <c r="M9" s="1327"/>
      <c r="N9" s="1316" t="s">
        <v>22</v>
      </c>
      <c r="O9" s="1317"/>
      <c r="P9" s="1284"/>
      <c r="Q9" s="1285"/>
      <c r="R9" s="1284"/>
      <c r="S9" s="1285"/>
      <c r="T9" s="1276"/>
      <c r="U9" s="1295"/>
      <c r="V9" s="1441"/>
      <c r="W9" s="1524"/>
      <c r="X9" s="375" t="s">
        <v>11</v>
      </c>
    </row>
    <row r="10" spans="1:24" ht="24" customHeight="1">
      <c r="A10" s="1530"/>
      <c r="B10" s="1265"/>
      <c r="C10" s="1511"/>
      <c r="D10" s="1352"/>
      <c r="E10" s="335">
        <v>1</v>
      </c>
      <c r="G10" s="1123"/>
      <c r="H10" s="270" t="s">
        <v>628</v>
      </c>
      <c r="I10" s="1286" t="s">
        <v>14</v>
      </c>
      <c r="J10" s="1472">
        <v>81</v>
      </c>
      <c r="K10" s="1322" t="s">
        <v>526</v>
      </c>
      <c r="L10" s="1292" t="s">
        <v>19</v>
      </c>
      <c r="M10" s="1293"/>
      <c r="N10" s="1496" t="s">
        <v>598</v>
      </c>
      <c r="O10" s="1497"/>
      <c r="P10" s="1284"/>
      <c r="Q10" s="1285"/>
      <c r="R10" s="1284"/>
      <c r="S10" s="1285"/>
      <c r="T10" s="1276"/>
      <c r="U10" s="1295"/>
      <c r="V10" s="1441"/>
      <c r="W10" s="1524"/>
      <c r="X10" s="375" t="s">
        <v>12</v>
      </c>
    </row>
    <row r="11" spans="1:24" ht="21" customHeight="1">
      <c r="A11" s="1530"/>
      <c r="B11" s="1510"/>
      <c r="C11" s="1275"/>
      <c r="D11" s="1533"/>
      <c r="E11" s="341">
        <v>1</v>
      </c>
      <c r="G11" s="1127" t="s">
        <v>716</v>
      </c>
      <c r="H11" s="632"/>
      <c r="I11" s="1469"/>
      <c r="J11" s="1481"/>
      <c r="K11" s="1323"/>
      <c r="L11" s="1292" t="s">
        <v>20</v>
      </c>
      <c r="M11" s="1293"/>
      <c r="N11" s="1498"/>
      <c r="O11" s="1499"/>
      <c r="P11" s="1284"/>
      <c r="Q11" s="1285"/>
      <c r="R11" s="1284"/>
      <c r="S11" s="1285"/>
      <c r="T11" s="1276"/>
      <c r="U11" s="1295"/>
      <c r="V11" s="1441"/>
      <c r="W11" s="1524"/>
      <c r="X11" s="375" t="s">
        <v>13</v>
      </c>
    </row>
    <row r="12" spans="1:24" ht="22.5" customHeight="1">
      <c r="A12" s="1530"/>
      <c r="B12" s="337"/>
      <c r="C12" s="376"/>
      <c r="D12" s="362"/>
      <c r="E12" s="29">
        <v>1</v>
      </c>
      <c r="G12" s="1127"/>
      <c r="H12" s="1305"/>
      <c r="I12" s="415" t="s">
        <v>509</v>
      </c>
      <c r="J12" s="644">
        <v>109</v>
      </c>
      <c r="K12" s="326" t="s">
        <v>530</v>
      </c>
      <c r="L12" s="1359" t="s">
        <v>664</v>
      </c>
      <c r="M12" s="1359"/>
      <c r="N12" s="1508" t="s">
        <v>559</v>
      </c>
      <c r="O12" s="1509"/>
      <c r="P12" s="1428"/>
      <c r="Q12" s="1429"/>
      <c r="R12" s="1428"/>
      <c r="S12" s="1429"/>
      <c r="T12" s="329"/>
      <c r="U12" s="1295"/>
      <c r="V12" s="1441"/>
      <c r="W12" s="1524"/>
      <c r="X12" s="1365"/>
    </row>
    <row r="13" spans="1:24" ht="12" customHeight="1">
      <c r="A13" s="1531"/>
      <c r="B13" s="1264"/>
      <c r="C13" s="1505"/>
      <c r="D13" s="362"/>
      <c r="E13" s="406"/>
      <c r="F13" s="268"/>
      <c r="G13" s="1127"/>
      <c r="H13" s="1305"/>
      <c r="I13" s="1489" t="s">
        <v>572</v>
      </c>
      <c r="J13" s="1481">
        <v>86</v>
      </c>
      <c r="K13" s="1474" t="s">
        <v>530</v>
      </c>
      <c r="L13" s="1342" t="s">
        <v>555</v>
      </c>
      <c r="M13" s="1343"/>
      <c r="N13" s="1342" t="s">
        <v>556</v>
      </c>
      <c r="O13" s="1343"/>
      <c r="P13" s="1419"/>
      <c r="Q13" s="1420"/>
      <c r="R13" s="1419"/>
      <c r="S13" s="1420"/>
      <c r="T13" s="1259"/>
      <c r="U13" s="1295"/>
      <c r="V13" s="1441"/>
      <c r="W13" s="1524"/>
      <c r="X13" s="1366"/>
    </row>
    <row r="14" spans="1:24" ht="12" customHeight="1">
      <c r="A14" s="1531"/>
      <c r="B14" s="1264"/>
      <c r="C14" s="1505"/>
      <c r="D14" s="1261" t="s">
        <v>600</v>
      </c>
      <c r="E14" s="406"/>
      <c r="G14" s="1127"/>
      <c r="H14" s="289"/>
      <c r="I14" s="1393"/>
      <c r="J14" s="1473"/>
      <c r="K14" s="1507"/>
      <c r="L14" s="1362"/>
      <c r="M14" s="1363"/>
      <c r="N14" s="1362"/>
      <c r="O14" s="1363"/>
      <c r="P14" s="1421"/>
      <c r="Q14" s="1421"/>
      <c r="R14" s="1421"/>
      <c r="S14" s="1421"/>
      <c r="T14" s="1260"/>
      <c r="U14" s="1295"/>
      <c r="V14" s="1441"/>
      <c r="W14" s="1524"/>
      <c r="X14" s="1366"/>
    </row>
    <row r="15" spans="1:24" ht="12" customHeight="1">
      <c r="A15" s="1531"/>
      <c r="B15" s="1264"/>
      <c r="C15" s="1505"/>
      <c r="D15" s="1261"/>
      <c r="E15" s="406"/>
      <c r="G15" s="1127"/>
      <c r="H15" s="289"/>
      <c r="I15" s="1392" t="s">
        <v>98</v>
      </c>
      <c r="J15" s="1477">
        <v>117</v>
      </c>
      <c r="K15" s="1474" t="s">
        <v>530</v>
      </c>
      <c r="L15" s="1359" t="s">
        <v>553</v>
      </c>
      <c r="M15" s="1360"/>
      <c r="N15" s="1364" t="s">
        <v>554</v>
      </c>
      <c r="O15" s="1360"/>
      <c r="P15" s="1419"/>
      <c r="Q15" s="1420"/>
      <c r="R15" s="1419"/>
      <c r="S15" s="1420"/>
      <c r="T15" s="1259"/>
      <c r="U15" s="1295"/>
      <c r="V15" s="1441"/>
      <c r="W15" s="1524"/>
      <c r="X15" s="1366"/>
    </row>
    <row r="16" spans="1:24" ht="12" customHeight="1">
      <c r="A16" s="1531"/>
      <c r="B16" s="1264"/>
      <c r="C16" s="1505"/>
      <c r="D16" s="1261"/>
      <c r="E16" s="406"/>
      <c r="G16" s="1127"/>
      <c r="H16" s="289"/>
      <c r="I16" s="1393"/>
      <c r="J16" s="1506"/>
      <c r="K16" s="1507"/>
      <c r="L16" s="1361"/>
      <c r="M16" s="1361"/>
      <c r="N16" s="1361"/>
      <c r="O16" s="1361"/>
      <c r="P16" s="1421"/>
      <c r="Q16" s="1421"/>
      <c r="R16" s="1421"/>
      <c r="S16" s="1421"/>
      <c r="T16" s="1260"/>
      <c r="U16" s="1295"/>
      <c r="V16" s="1441"/>
      <c r="W16" s="1524"/>
      <c r="X16" s="1366"/>
    </row>
    <row r="17" spans="1:24" s="184" customFormat="1" ht="30" customHeight="1">
      <c r="A17" s="1532"/>
      <c r="B17" s="341"/>
      <c r="C17" s="377"/>
      <c r="D17" s="1262"/>
      <c r="E17" s="406"/>
      <c r="G17" s="1127"/>
      <c r="H17" s="340"/>
      <c r="I17" s="352" t="s">
        <v>180</v>
      </c>
      <c r="J17" s="644">
        <v>98</v>
      </c>
      <c r="K17" s="416" t="s">
        <v>533</v>
      </c>
      <c r="L17" s="1292" t="s">
        <v>181</v>
      </c>
      <c r="M17" s="1293"/>
      <c r="N17" s="1500" t="s">
        <v>557</v>
      </c>
      <c r="O17" s="1501"/>
      <c r="P17" s="1502"/>
      <c r="Q17" s="1503"/>
      <c r="R17" s="1502"/>
      <c r="S17" s="1503"/>
      <c r="T17" s="339"/>
      <c r="U17" s="1295"/>
      <c r="V17" s="1441"/>
      <c r="W17" s="1524"/>
      <c r="X17" s="1366"/>
    </row>
    <row r="18" spans="1:24" s="183" customFormat="1" ht="24" customHeight="1">
      <c r="A18" s="1272" t="s">
        <v>663</v>
      </c>
      <c r="B18" s="1461"/>
      <c r="C18" s="378"/>
      <c r="D18" s="379" t="str">
        <f>Henkan(V5)</f>
        <v/>
      </c>
      <c r="E18" s="380"/>
      <c r="F18" s="276"/>
      <c r="G18" s="1127"/>
      <c r="H18" s="277"/>
      <c r="I18" s="278" t="s">
        <v>596</v>
      </c>
      <c r="J18" s="279" t="s">
        <v>6</v>
      </c>
      <c r="K18" s="280" t="s">
        <v>538</v>
      </c>
      <c r="L18" s="296" t="s">
        <v>154</v>
      </c>
      <c r="M18" s="282" t="s">
        <v>17</v>
      </c>
      <c r="N18" s="282" t="s">
        <v>220</v>
      </c>
      <c r="O18" s="368" t="s">
        <v>501</v>
      </c>
      <c r="P18" s="282" t="s">
        <v>212</v>
      </c>
      <c r="Q18" s="282" t="s">
        <v>508</v>
      </c>
      <c r="R18" s="282"/>
      <c r="S18" s="282"/>
      <c r="T18" s="54"/>
      <c r="U18" s="1296"/>
      <c r="V18" s="1442"/>
      <c r="W18" s="1525"/>
      <c r="X18" s="1367"/>
    </row>
    <row r="19" spans="1:24" s="184" customFormat="1" ht="12" customHeight="1">
      <c r="A19" s="1529" t="str">
        <f>IF(H19="","",H19)</f>
        <v/>
      </c>
      <c r="B19" s="1516"/>
      <c r="C19" s="1514" t="str">
        <f>IF(H25="","",H25)</f>
        <v/>
      </c>
      <c r="D19" s="1351">
        <f>Henkan(U19)</f>
        <v>0</v>
      </c>
      <c r="E19" s="1516">
        <v>1</v>
      </c>
      <c r="G19" s="1127"/>
      <c r="H19" s="1520"/>
      <c r="I19" s="1286" t="s">
        <v>576</v>
      </c>
      <c r="J19" s="1528">
        <v>60</v>
      </c>
      <c r="K19" s="373" t="s">
        <v>573</v>
      </c>
      <c r="L19" s="1336" t="s">
        <v>577</v>
      </c>
      <c r="M19" s="1337"/>
      <c r="N19" s="1338" t="s">
        <v>579</v>
      </c>
      <c r="O19" s="1339"/>
      <c r="P19" s="1334" t="s">
        <v>582</v>
      </c>
      <c r="Q19" s="1335"/>
      <c r="R19" s="1400" t="s">
        <v>585</v>
      </c>
      <c r="S19" s="1335"/>
      <c r="T19" s="1402"/>
      <c r="U19" s="1403" t="s">
        <v>523</v>
      </c>
      <c r="V19" s="1440"/>
      <c r="W19" s="1523"/>
      <c r="X19" s="1328" t="s">
        <v>9</v>
      </c>
    </row>
    <row r="20" spans="1:24" s="184" customFormat="1" ht="12" customHeight="1">
      <c r="A20" s="1530"/>
      <c r="B20" s="1517"/>
      <c r="C20" s="1515"/>
      <c r="D20" s="1352"/>
      <c r="E20" s="1517"/>
      <c r="G20" s="1127"/>
      <c r="H20" s="1521"/>
      <c r="I20" s="1469"/>
      <c r="J20" s="1519"/>
      <c r="K20" s="374" t="s">
        <v>574</v>
      </c>
      <c r="L20" s="1376" t="s">
        <v>578</v>
      </c>
      <c r="M20" s="1504"/>
      <c r="N20" s="1299" t="s">
        <v>580</v>
      </c>
      <c r="O20" s="1300"/>
      <c r="P20" s="1301" t="s">
        <v>583</v>
      </c>
      <c r="Q20" s="1301"/>
      <c r="R20" s="1280" t="s">
        <v>586</v>
      </c>
      <c r="S20" s="1281"/>
      <c r="T20" s="1290"/>
      <c r="U20" s="1295"/>
      <c r="V20" s="1441"/>
      <c r="W20" s="1524"/>
      <c r="X20" s="1307"/>
    </row>
    <row r="21" spans="1:24" s="184" customFormat="1" ht="12" customHeight="1">
      <c r="A21" s="1530"/>
      <c r="B21" s="1510"/>
      <c r="C21" s="1513"/>
      <c r="D21" s="1352"/>
      <c r="E21" s="1510"/>
      <c r="G21" s="1127"/>
      <c r="H21" s="1521"/>
      <c r="I21" s="1287"/>
      <c r="J21" s="1473"/>
      <c r="K21" s="374" t="s">
        <v>575</v>
      </c>
      <c r="L21" s="1374" t="s">
        <v>671</v>
      </c>
      <c r="M21" s="1375"/>
      <c r="N21" s="1376" t="s">
        <v>581</v>
      </c>
      <c r="O21" s="1377"/>
      <c r="P21" s="1372" t="s">
        <v>584</v>
      </c>
      <c r="Q21" s="1373"/>
      <c r="R21" s="1282"/>
      <c r="S21" s="1283"/>
      <c r="T21" s="1276"/>
      <c r="U21" s="1295"/>
      <c r="V21" s="1441"/>
      <c r="W21" s="1524"/>
      <c r="X21" s="1308"/>
    </row>
    <row r="22" spans="1:24" ht="24" customHeight="1">
      <c r="A22" s="1530"/>
      <c r="B22" s="1265"/>
      <c r="C22" s="1512" t="str">
        <f>IF(H26="","",H26)</f>
        <v/>
      </c>
      <c r="D22" s="1352"/>
      <c r="E22" s="335">
        <v>1</v>
      </c>
      <c r="G22" s="1127"/>
      <c r="H22" s="1522" t="str">
        <f>CHOOSE(H19+1,"","左側端
主　桁
(耳桁)","左　側
歩道下
主　桁","車道下
主　桁","右　側
歩道下
主　桁","右側端
主　桁
(耳桁)","横桁,縦桁
対傾･横構
ｱｰﾁ部材
ﾄﾗｽ部材")</f>
        <v/>
      </c>
      <c r="I22" s="1286" t="s">
        <v>15</v>
      </c>
      <c r="J22" s="1472">
        <v>77</v>
      </c>
      <c r="K22" s="1322" t="s">
        <v>526</v>
      </c>
      <c r="L22" s="1324" t="s">
        <v>24</v>
      </c>
      <c r="M22" s="1325"/>
      <c r="N22" s="1316" t="s">
        <v>21</v>
      </c>
      <c r="O22" s="1317"/>
      <c r="P22" s="1284"/>
      <c r="Q22" s="1285"/>
      <c r="R22" s="1284"/>
      <c r="S22" s="1285"/>
      <c r="T22" s="1276"/>
      <c r="U22" s="1295"/>
      <c r="V22" s="1441"/>
      <c r="W22" s="1524"/>
      <c r="X22" s="375" t="s">
        <v>10</v>
      </c>
    </row>
    <row r="23" spans="1:24" ht="24" customHeight="1">
      <c r="A23" s="1530"/>
      <c r="B23" s="1510"/>
      <c r="C23" s="1513"/>
      <c r="D23" s="1352"/>
      <c r="E23" s="335">
        <v>1</v>
      </c>
      <c r="F23" s="268"/>
      <c r="G23" s="1127"/>
      <c r="H23" s="1522"/>
      <c r="I23" s="1287"/>
      <c r="J23" s="1473"/>
      <c r="K23" s="1323"/>
      <c r="L23" s="1326"/>
      <c r="M23" s="1327"/>
      <c r="N23" s="1316" t="s">
        <v>22</v>
      </c>
      <c r="O23" s="1317"/>
      <c r="P23" s="1284"/>
      <c r="Q23" s="1285"/>
      <c r="R23" s="1284"/>
      <c r="S23" s="1285"/>
      <c r="T23" s="1276"/>
      <c r="U23" s="1295"/>
      <c r="V23" s="1441"/>
      <c r="W23" s="1524"/>
      <c r="X23" s="375" t="s">
        <v>11</v>
      </c>
    </row>
    <row r="24" spans="1:24" ht="24" customHeight="1">
      <c r="A24" s="1530"/>
      <c r="B24" s="1265"/>
      <c r="C24" s="1511"/>
      <c r="D24" s="1352"/>
      <c r="E24" s="335">
        <v>1</v>
      </c>
      <c r="G24" s="1127"/>
      <c r="H24" s="270" t="s">
        <v>628</v>
      </c>
      <c r="I24" s="1286" t="s">
        <v>14</v>
      </c>
      <c r="J24" s="1472">
        <v>81</v>
      </c>
      <c r="K24" s="1322" t="s">
        <v>526</v>
      </c>
      <c r="L24" s="1292" t="s">
        <v>19</v>
      </c>
      <c r="M24" s="1293"/>
      <c r="N24" s="1496" t="s">
        <v>598</v>
      </c>
      <c r="O24" s="1497"/>
      <c r="P24" s="1284"/>
      <c r="Q24" s="1285"/>
      <c r="R24" s="1284"/>
      <c r="S24" s="1285"/>
      <c r="T24" s="1276"/>
      <c r="U24" s="1295"/>
      <c r="V24" s="1441"/>
      <c r="W24" s="1524"/>
      <c r="X24" s="375" t="s">
        <v>12</v>
      </c>
    </row>
    <row r="25" spans="1:24" ht="21" customHeight="1">
      <c r="A25" s="1530"/>
      <c r="B25" s="1510"/>
      <c r="C25" s="1275"/>
      <c r="D25" s="1533"/>
      <c r="E25" s="341">
        <v>1</v>
      </c>
      <c r="G25" s="1127"/>
      <c r="H25" s="632"/>
      <c r="I25" s="1469"/>
      <c r="J25" s="1481"/>
      <c r="K25" s="1323"/>
      <c r="L25" s="1292" t="s">
        <v>20</v>
      </c>
      <c r="M25" s="1293"/>
      <c r="N25" s="1498"/>
      <c r="O25" s="1499"/>
      <c r="P25" s="1284"/>
      <c r="Q25" s="1285"/>
      <c r="R25" s="1284"/>
      <c r="S25" s="1285"/>
      <c r="T25" s="1276"/>
      <c r="U25" s="1295"/>
      <c r="V25" s="1441"/>
      <c r="W25" s="1524"/>
      <c r="X25" s="375" t="s">
        <v>13</v>
      </c>
    </row>
    <row r="26" spans="1:24" ht="22.5" customHeight="1">
      <c r="A26" s="1530"/>
      <c r="B26" s="337"/>
      <c r="C26" s="376"/>
      <c r="D26" s="362"/>
      <c r="G26" s="1127"/>
      <c r="H26" s="1305"/>
      <c r="I26" s="415" t="s">
        <v>509</v>
      </c>
      <c r="J26" s="644">
        <v>109</v>
      </c>
      <c r="K26" s="326" t="s">
        <v>530</v>
      </c>
      <c r="L26" s="1359" t="s">
        <v>558</v>
      </c>
      <c r="M26" s="1359"/>
      <c r="N26" s="1508" t="s">
        <v>559</v>
      </c>
      <c r="O26" s="1509"/>
      <c r="P26" s="1428"/>
      <c r="Q26" s="1429"/>
      <c r="R26" s="1428"/>
      <c r="S26" s="1429"/>
      <c r="T26" s="329"/>
      <c r="U26" s="1295"/>
      <c r="V26" s="1441"/>
      <c r="W26" s="1524"/>
      <c r="X26" s="1365"/>
    </row>
    <row r="27" spans="1:24" ht="12" customHeight="1">
      <c r="A27" s="1531"/>
      <c r="B27" s="1264"/>
      <c r="C27" s="1505"/>
      <c r="D27" s="362"/>
      <c r="E27" s="406"/>
      <c r="F27" s="268"/>
      <c r="G27" s="1127" t="str">
        <f>"# " &amp; E12 &amp; "/" &amp; $A$1</f>
        <v># 1/1</v>
      </c>
      <c r="H27" s="1305"/>
      <c r="I27" s="1489" t="s">
        <v>572</v>
      </c>
      <c r="J27" s="1481">
        <v>86</v>
      </c>
      <c r="K27" s="1474" t="s">
        <v>530</v>
      </c>
      <c r="L27" s="1342" t="s">
        <v>555</v>
      </c>
      <c r="M27" s="1343"/>
      <c r="N27" s="1342" t="s">
        <v>556</v>
      </c>
      <c r="O27" s="1343"/>
      <c r="P27" s="1419"/>
      <c r="Q27" s="1420"/>
      <c r="R27" s="1419"/>
      <c r="S27" s="1420"/>
      <c r="T27" s="1259"/>
      <c r="U27" s="1295"/>
      <c r="V27" s="1441"/>
      <c r="W27" s="1524"/>
      <c r="X27" s="1366"/>
    </row>
    <row r="28" spans="1:24" ht="12" customHeight="1">
      <c r="A28" s="1531"/>
      <c r="B28" s="1264"/>
      <c r="C28" s="1505"/>
      <c r="D28" s="1261" t="s">
        <v>600</v>
      </c>
      <c r="E28" s="406"/>
      <c r="G28" s="1127"/>
      <c r="H28" s="289"/>
      <c r="I28" s="1393"/>
      <c r="J28" s="1473"/>
      <c r="K28" s="1507"/>
      <c r="L28" s="1362"/>
      <c r="M28" s="1363"/>
      <c r="N28" s="1362"/>
      <c r="O28" s="1363"/>
      <c r="P28" s="1421"/>
      <c r="Q28" s="1421"/>
      <c r="R28" s="1421"/>
      <c r="S28" s="1421"/>
      <c r="T28" s="1260"/>
      <c r="U28" s="1295"/>
      <c r="V28" s="1441"/>
      <c r="W28" s="1524"/>
      <c r="X28" s="1366"/>
    </row>
    <row r="29" spans="1:24" ht="12" customHeight="1">
      <c r="A29" s="1531"/>
      <c r="B29" s="1264"/>
      <c r="C29" s="1505"/>
      <c r="D29" s="1261"/>
      <c r="E29" s="406"/>
      <c r="G29" s="285"/>
      <c r="H29" s="289"/>
      <c r="I29" s="1392" t="s">
        <v>98</v>
      </c>
      <c r="J29" s="1477">
        <v>117</v>
      </c>
      <c r="K29" s="1474" t="s">
        <v>530</v>
      </c>
      <c r="L29" s="1359" t="s">
        <v>553</v>
      </c>
      <c r="M29" s="1360"/>
      <c r="N29" s="1364" t="s">
        <v>554</v>
      </c>
      <c r="O29" s="1360"/>
      <c r="P29" s="1419"/>
      <c r="Q29" s="1420"/>
      <c r="R29" s="1419"/>
      <c r="S29" s="1420"/>
      <c r="T29" s="1259"/>
      <c r="U29" s="1295"/>
      <c r="V29" s="1441"/>
      <c r="W29" s="1524"/>
      <c r="X29" s="1366"/>
    </row>
    <row r="30" spans="1:24" ht="12" customHeight="1">
      <c r="A30" s="1531"/>
      <c r="B30" s="1264"/>
      <c r="C30" s="1505"/>
      <c r="D30" s="1261"/>
      <c r="E30" s="406"/>
      <c r="G30" s="285"/>
      <c r="H30" s="289"/>
      <c r="I30" s="1393"/>
      <c r="J30" s="1506"/>
      <c r="K30" s="1507"/>
      <c r="L30" s="1361"/>
      <c r="M30" s="1361"/>
      <c r="N30" s="1361"/>
      <c r="O30" s="1361"/>
      <c r="P30" s="1421"/>
      <c r="Q30" s="1421"/>
      <c r="R30" s="1421"/>
      <c r="S30" s="1421"/>
      <c r="T30" s="1260"/>
      <c r="U30" s="1295"/>
      <c r="V30" s="1441"/>
      <c r="W30" s="1524"/>
      <c r="X30" s="1366"/>
    </row>
    <row r="31" spans="1:24" s="184" customFormat="1" ht="30" customHeight="1">
      <c r="A31" s="1532"/>
      <c r="B31" s="341"/>
      <c r="C31" s="377"/>
      <c r="D31" s="1262"/>
      <c r="E31" s="406"/>
      <c r="G31" s="285"/>
      <c r="H31" s="340"/>
      <c r="I31" s="352" t="s">
        <v>180</v>
      </c>
      <c r="J31" s="644">
        <v>98</v>
      </c>
      <c r="K31" s="416" t="s">
        <v>533</v>
      </c>
      <c r="L31" s="1292" t="s">
        <v>181</v>
      </c>
      <c r="M31" s="1293"/>
      <c r="N31" s="1500" t="s">
        <v>557</v>
      </c>
      <c r="O31" s="1501"/>
      <c r="P31" s="1502"/>
      <c r="Q31" s="1503"/>
      <c r="R31" s="1502"/>
      <c r="S31" s="1503"/>
      <c r="T31" s="339"/>
      <c r="U31" s="1295"/>
      <c r="V31" s="1441"/>
      <c r="W31" s="1524"/>
      <c r="X31" s="1366"/>
    </row>
    <row r="32" spans="1:24" s="183" customFormat="1" ht="24" customHeight="1">
      <c r="A32" s="1272" t="s">
        <v>663</v>
      </c>
      <c r="B32" s="1461"/>
      <c r="C32" s="378"/>
      <c r="D32" s="379" t="str">
        <f>Henkan(V19)</f>
        <v/>
      </c>
      <c r="E32" s="380"/>
      <c r="F32" s="276"/>
      <c r="G32" s="286"/>
      <c r="H32" s="277"/>
      <c r="I32" s="278" t="s">
        <v>596</v>
      </c>
      <c r="J32" s="279" t="s">
        <v>6</v>
      </c>
      <c r="K32" s="280" t="s">
        <v>538</v>
      </c>
      <c r="L32" s="296" t="s">
        <v>154</v>
      </c>
      <c r="M32" s="282" t="s">
        <v>17</v>
      </c>
      <c r="N32" s="282" t="s">
        <v>220</v>
      </c>
      <c r="O32" s="368" t="s">
        <v>402</v>
      </c>
      <c r="P32" s="282" t="s">
        <v>212</v>
      </c>
      <c r="Q32" s="282" t="s">
        <v>508</v>
      </c>
      <c r="R32" s="282"/>
      <c r="S32" s="282"/>
      <c r="T32" s="54"/>
      <c r="U32" s="1296"/>
      <c r="V32" s="1442"/>
      <c r="W32" s="1525"/>
      <c r="X32" s="1367"/>
    </row>
  </sheetData>
  <mergeCells count="184">
    <mergeCell ref="W1:X1"/>
    <mergeCell ref="U2:X2"/>
    <mergeCell ref="B3:B4"/>
    <mergeCell ref="C3:C4"/>
    <mergeCell ref="D3:D4"/>
    <mergeCell ref="E3:E4"/>
    <mergeCell ref="G3:J3"/>
    <mergeCell ref="K3:T3"/>
    <mergeCell ref="U3:U4"/>
    <mergeCell ref="V3:V4"/>
    <mergeCell ref="X3:X4"/>
    <mergeCell ref="L4:M4"/>
    <mergeCell ref="N4:O4"/>
    <mergeCell ref="P4:Q4"/>
    <mergeCell ref="R4:S4"/>
    <mergeCell ref="A5:A17"/>
    <mergeCell ref="B5:B7"/>
    <mergeCell ref="C5:C7"/>
    <mergeCell ref="D5:D11"/>
    <mergeCell ref="E5:E7"/>
    <mergeCell ref="X5:X7"/>
    <mergeCell ref="L6:M6"/>
    <mergeCell ref="N6:O6"/>
    <mergeCell ref="P6:Q6"/>
    <mergeCell ref="R6:S7"/>
    <mergeCell ref="L7:M7"/>
    <mergeCell ref="N7:O7"/>
    <mergeCell ref="P7:Q7"/>
    <mergeCell ref="P5:Q5"/>
    <mergeCell ref="R5:S5"/>
    <mergeCell ref="T5:T7"/>
    <mergeCell ref="U5:U18"/>
    <mergeCell ref="V5:V18"/>
    <mergeCell ref="W5:W18"/>
    <mergeCell ref="P8:Q8"/>
    <mergeCell ref="R8:S8"/>
    <mergeCell ref="T8:T9"/>
    <mergeCell ref="P9:Q9"/>
    <mergeCell ref="L5:M5"/>
    <mergeCell ref="N5:O5"/>
    <mergeCell ref="L8:M9"/>
    <mergeCell ref="N8:O8"/>
    <mergeCell ref="N9:O9"/>
    <mergeCell ref="R9:S9"/>
    <mergeCell ref="B10:B11"/>
    <mergeCell ref="C10:C11"/>
    <mergeCell ref="I10:I11"/>
    <mergeCell ref="J10:J11"/>
    <mergeCell ref="K10:K11"/>
    <mergeCell ref="L10:M10"/>
    <mergeCell ref="N10:O11"/>
    <mergeCell ref="P10:Q10"/>
    <mergeCell ref="R10:S10"/>
    <mergeCell ref="B8:B9"/>
    <mergeCell ref="C8:C9"/>
    <mergeCell ref="H8:H9"/>
    <mergeCell ref="I8:I9"/>
    <mergeCell ref="J8:J9"/>
    <mergeCell ref="K8:K9"/>
    <mergeCell ref="G5:G10"/>
    <mergeCell ref="H5:H7"/>
    <mergeCell ref="I5:I7"/>
    <mergeCell ref="J5:J7"/>
    <mergeCell ref="T10:T11"/>
    <mergeCell ref="G11:G26"/>
    <mergeCell ref="L11:M11"/>
    <mergeCell ref="P11:Q11"/>
    <mergeCell ref="R11:S11"/>
    <mergeCell ref="H12:H13"/>
    <mergeCell ref="L12:M12"/>
    <mergeCell ref="N12:O12"/>
    <mergeCell ref="P12:Q12"/>
    <mergeCell ref="R12:S12"/>
    <mergeCell ref="N15:O16"/>
    <mergeCell ref="P15:Q16"/>
    <mergeCell ref="P20:Q20"/>
    <mergeCell ref="L21:M21"/>
    <mergeCell ref="R19:S19"/>
    <mergeCell ref="T19:T21"/>
    <mergeCell ref="N23:O23"/>
    <mergeCell ref="N21:O21"/>
    <mergeCell ref="H22:H23"/>
    <mergeCell ref="I22:I23"/>
    <mergeCell ref="J22:J23"/>
    <mergeCell ref="K22:K23"/>
    <mergeCell ref="L22:M23"/>
    <mergeCell ref="N22:O22"/>
    <mergeCell ref="X12:X18"/>
    <mergeCell ref="B13:B14"/>
    <mergeCell ref="C13:C14"/>
    <mergeCell ref="I13:I14"/>
    <mergeCell ref="J13:J14"/>
    <mergeCell ref="K13:K14"/>
    <mergeCell ref="L13:M14"/>
    <mergeCell ref="N13:O14"/>
    <mergeCell ref="P13:Q14"/>
    <mergeCell ref="R13:S14"/>
    <mergeCell ref="R15:S16"/>
    <mergeCell ref="T15:T16"/>
    <mergeCell ref="L17:M17"/>
    <mergeCell ref="N17:O17"/>
    <mergeCell ref="P17:Q17"/>
    <mergeCell ref="R17:S17"/>
    <mergeCell ref="T13:T14"/>
    <mergeCell ref="D14:D17"/>
    <mergeCell ref="B15:B16"/>
    <mergeCell ref="C15:C16"/>
    <mergeCell ref="I15:I16"/>
    <mergeCell ref="J15:J16"/>
    <mergeCell ref="K15:K16"/>
    <mergeCell ref="L15:M16"/>
    <mergeCell ref="A18:B18"/>
    <mergeCell ref="A19:A31"/>
    <mergeCell ref="B19:B21"/>
    <mergeCell ref="C19:C21"/>
    <mergeCell ref="D19:D25"/>
    <mergeCell ref="E19:E21"/>
    <mergeCell ref="B24:B25"/>
    <mergeCell ref="C24:C25"/>
    <mergeCell ref="B27:B28"/>
    <mergeCell ref="C27:C28"/>
    <mergeCell ref="B22:B23"/>
    <mergeCell ref="C22:C23"/>
    <mergeCell ref="U19:U32"/>
    <mergeCell ref="V19:V32"/>
    <mergeCell ref="W19:W32"/>
    <mergeCell ref="X19:X21"/>
    <mergeCell ref="R20:S21"/>
    <mergeCell ref="R24:S24"/>
    <mergeCell ref="T24:T25"/>
    <mergeCell ref="R25:S25"/>
    <mergeCell ref="P22:Q22"/>
    <mergeCell ref="R22:S22"/>
    <mergeCell ref="T22:T23"/>
    <mergeCell ref="P23:Q23"/>
    <mergeCell ref="R23:S23"/>
    <mergeCell ref="P21:Q21"/>
    <mergeCell ref="R26:S26"/>
    <mergeCell ref="X26:X32"/>
    <mergeCell ref="P27:Q28"/>
    <mergeCell ref="R27:S28"/>
    <mergeCell ref="T27:T28"/>
    <mergeCell ref="H19:H21"/>
    <mergeCell ref="I19:I21"/>
    <mergeCell ref="J19:J21"/>
    <mergeCell ref="L19:M19"/>
    <mergeCell ref="N19:O19"/>
    <mergeCell ref="P19:Q19"/>
    <mergeCell ref="L20:M20"/>
    <mergeCell ref="N20:O20"/>
    <mergeCell ref="P26:Q26"/>
    <mergeCell ref="L29:M30"/>
    <mergeCell ref="I24:I25"/>
    <mergeCell ref="J24:J25"/>
    <mergeCell ref="K24:K25"/>
    <mergeCell ref="L24:M24"/>
    <mergeCell ref="N24:O25"/>
    <mergeCell ref="P24:Q24"/>
    <mergeCell ref="L25:M25"/>
    <mergeCell ref="P25:Q25"/>
    <mergeCell ref="A32:B32"/>
    <mergeCell ref="N29:O30"/>
    <mergeCell ref="P29:Q30"/>
    <mergeCell ref="R29:S30"/>
    <mergeCell ref="T29:T30"/>
    <mergeCell ref="L31:M31"/>
    <mergeCell ref="N31:O31"/>
    <mergeCell ref="P31:Q31"/>
    <mergeCell ref="R31:S31"/>
    <mergeCell ref="D28:D31"/>
    <mergeCell ref="B29:B30"/>
    <mergeCell ref="C29:C30"/>
    <mergeCell ref="I29:I30"/>
    <mergeCell ref="J29:J30"/>
    <mergeCell ref="K29:K30"/>
    <mergeCell ref="G27:G28"/>
    <mergeCell ref="I27:I28"/>
    <mergeCell ref="J27:J28"/>
    <mergeCell ref="K27:K28"/>
    <mergeCell ref="L27:M28"/>
    <mergeCell ref="N27:O28"/>
    <mergeCell ref="H26:H27"/>
    <mergeCell ref="L26:M26"/>
    <mergeCell ref="N26:O26"/>
  </mergeCells>
  <phoneticPr fontId="4"/>
  <conditionalFormatting sqref="J18">
    <cfRule type="expression" dxfId="621" priority="74" stopIfTrue="1">
      <formula>$A18="-1"</formula>
    </cfRule>
  </conditionalFormatting>
  <conditionalFormatting sqref="J32">
    <cfRule type="expression" dxfId="620" priority="35" stopIfTrue="1">
      <formula>$A32="-1"</formula>
    </cfRule>
  </conditionalFormatting>
  <conditionalFormatting sqref="K5">
    <cfRule type="expression" dxfId="619" priority="63">
      <formula>$B5=1</formula>
    </cfRule>
  </conditionalFormatting>
  <conditionalFormatting sqref="K6">
    <cfRule type="expression" dxfId="618" priority="62">
      <formula>$B5=11</formula>
    </cfRule>
  </conditionalFormatting>
  <conditionalFormatting sqref="K7">
    <cfRule type="expression" dxfId="617" priority="61">
      <formula>$B5=12</formula>
    </cfRule>
  </conditionalFormatting>
  <conditionalFormatting sqref="K8:K11">
    <cfRule type="expression" dxfId="616" priority="73" stopIfTrue="1">
      <formula>$B8=1</formula>
    </cfRule>
  </conditionalFormatting>
  <conditionalFormatting sqref="K12:K17">
    <cfRule type="expression" dxfId="615" priority="42">
      <formula>$B12=1</formula>
    </cfRule>
  </conditionalFormatting>
  <conditionalFormatting sqref="K18">
    <cfRule type="expression" dxfId="614" priority="75" stopIfTrue="1">
      <formula>$A18="1"</formula>
    </cfRule>
  </conditionalFormatting>
  <conditionalFormatting sqref="K19">
    <cfRule type="expression" dxfId="613" priority="24">
      <formula>$B19=1</formula>
    </cfRule>
  </conditionalFormatting>
  <conditionalFormatting sqref="K20">
    <cfRule type="expression" dxfId="612" priority="23">
      <formula>$B19=11</formula>
    </cfRule>
  </conditionalFormatting>
  <conditionalFormatting sqref="K21">
    <cfRule type="expression" dxfId="611" priority="22">
      <formula>$B19=12</formula>
    </cfRule>
  </conditionalFormatting>
  <conditionalFormatting sqref="K22:K25">
    <cfRule type="expression" dxfId="610" priority="34" stopIfTrue="1">
      <formula>$B22=1</formula>
    </cfRule>
  </conditionalFormatting>
  <conditionalFormatting sqref="K26:K31">
    <cfRule type="expression" dxfId="609" priority="3">
      <formula>$B26=1</formula>
    </cfRule>
  </conditionalFormatting>
  <conditionalFormatting sqref="K32">
    <cfRule type="expression" dxfId="608" priority="36" stopIfTrue="1">
      <formula>$A32="1"</formula>
    </cfRule>
  </conditionalFormatting>
  <conditionalFormatting sqref="L15">
    <cfRule type="expression" dxfId="607" priority="65" stopIfTrue="1">
      <formula>$B15=21</formula>
    </cfRule>
  </conditionalFormatting>
  <conditionalFormatting sqref="L29">
    <cfRule type="expression" dxfId="606" priority="26" stopIfTrue="1">
      <formula>$B29=21</formula>
    </cfRule>
  </conditionalFormatting>
  <conditionalFormatting sqref="L5:M5">
    <cfRule type="expression" dxfId="605" priority="60">
      <formula>$B5=26</formula>
    </cfRule>
  </conditionalFormatting>
  <conditionalFormatting sqref="L6:M6">
    <cfRule type="expression" dxfId="604" priority="59">
      <formula>$B5=21</formula>
    </cfRule>
  </conditionalFormatting>
  <conditionalFormatting sqref="L7:M7">
    <cfRule type="expression" dxfId="603" priority="58">
      <formula>$B5=22</formula>
    </cfRule>
  </conditionalFormatting>
  <conditionalFormatting sqref="L8:M10">
    <cfRule type="expression" dxfId="602" priority="69" stopIfTrue="1">
      <formula>$B8=21</formula>
    </cfRule>
  </conditionalFormatting>
  <conditionalFormatting sqref="L11:M11">
    <cfRule type="expression" dxfId="601" priority="70" stopIfTrue="1">
      <formula>$B10=22</formula>
    </cfRule>
  </conditionalFormatting>
  <conditionalFormatting sqref="L12:M14">
    <cfRule type="expression" dxfId="600" priority="45">
      <formula>$B12=21</formula>
    </cfRule>
  </conditionalFormatting>
  <conditionalFormatting sqref="L17:M17">
    <cfRule type="expression" dxfId="599" priority="41">
      <formula>$B17=21</formula>
    </cfRule>
  </conditionalFormatting>
  <conditionalFormatting sqref="L19:M19">
    <cfRule type="expression" dxfId="598" priority="21">
      <formula>$B19=26</formula>
    </cfRule>
  </conditionalFormatting>
  <conditionalFormatting sqref="L20:M20">
    <cfRule type="expression" dxfId="597" priority="20">
      <formula>$B19=21</formula>
    </cfRule>
  </conditionalFormatting>
  <conditionalFormatting sqref="L21:M21">
    <cfRule type="expression" dxfId="596" priority="19">
      <formula>$B19=22</formula>
    </cfRule>
  </conditionalFormatting>
  <conditionalFormatting sqref="L22:M24">
    <cfRule type="expression" dxfId="595" priority="30" stopIfTrue="1">
      <formula>$B22=21</formula>
    </cfRule>
  </conditionalFormatting>
  <conditionalFormatting sqref="L25:M25">
    <cfRule type="expression" dxfId="594" priority="31" stopIfTrue="1">
      <formula>$B24=22</formula>
    </cfRule>
  </conditionalFormatting>
  <conditionalFormatting sqref="L26:M28">
    <cfRule type="expression" dxfId="593" priority="6">
      <formula>$B26=21</formula>
    </cfRule>
  </conditionalFormatting>
  <conditionalFormatting sqref="L31:M31">
    <cfRule type="expression" dxfId="592" priority="2">
      <formula>$B31=21</formula>
    </cfRule>
  </conditionalFormatting>
  <conditionalFormatting sqref="M18">
    <cfRule type="expression" dxfId="591" priority="76" stopIfTrue="1">
      <formula>$A18/1000000-TRUNC($A18/1000000)&gt;=0.29</formula>
    </cfRule>
  </conditionalFormatting>
  <conditionalFormatting sqref="M32">
    <cfRule type="expression" dxfId="590" priority="37" stopIfTrue="1">
      <formula>$A32/1000000-TRUNC($A32/1000000)&gt;=0.29</formula>
    </cfRule>
  </conditionalFormatting>
  <conditionalFormatting sqref="N15">
    <cfRule type="expression" dxfId="589" priority="64" stopIfTrue="1">
      <formula>$B15=31</formula>
    </cfRule>
  </conditionalFormatting>
  <conditionalFormatting sqref="N18">
    <cfRule type="expression" dxfId="588" priority="77" stopIfTrue="1">
      <formula>$A18/100000-TRUNC($A18/100000)&gt;=0.29</formula>
    </cfRule>
  </conditionalFormatting>
  <conditionalFormatting sqref="N29">
    <cfRule type="expression" dxfId="587" priority="25" stopIfTrue="1">
      <formula>$B29=31</formula>
    </cfRule>
  </conditionalFormatting>
  <conditionalFormatting sqref="N32">
    <cfRule type="expression" dxfId="586" priority="38" stopIfTrue="1">
      <formula>$A32/100000-TRUNC($A32/100000)&gt;=0.29</formula>
    </cfRule>
  </conditionalFormatting>
  <conditionalFormatting sqref="N5:O5">
    <cfRule type="expression" dxfId="585" priority="57">
      <formula>$B5=36</formula>
    </cfRule>
  </conditionalFormatting>
  <conditionalFormatting sqref="N6:O6">
    <cfRule type="expression" dxfId="584" priority="56">
      <formula>$B5=37</formula>
    </cfRule>
  </conditionalFormatting>
  <conditionalFormatting sqref="N7:O7">
    <cfRule type="expression" dxfId="583" priority="55">
      <formula>$B5=31</formula>
    </cfRule>
  </conditionalFormatting>
  <conditionalFormatting sqref="N8:O8 N10:O11">
    <cfRule type="expression" dxfId="582" priority="68" stopIfTrue="1">
      <formula>$B8=31</formula>
    </cfRule>
  </conditionalFormatting>
  <conditionalFormatting sqref="N9:O9">
    <cfRule type="expression" dxfId="581" priority="71" stopIfTrue="1">
      <formula>$B8=32</formula>
    </cfRule>
  </conditionalFormatting>
  <conditionalFormatting sqref="N12:O14">
    <cfRule type="expression" dxfId="580" priority="44">
      <formula>$B12=31</formula>
    </cfRule>
  </conditionalFormatting>
  <conditionalFormatting sqref="N17:O17">
    <cfRule type="expression" dxfId="579" priority="40">
      <formula>$B17=31</formula>
    </cfRule>
  </conditionalFormatting>
  <conditionalFormatting sqref="N19:O19">
    <cfRule type="expression" dxfId="578" priority="18">
      <formula>$B19=36</formula>
    </cfRule>
  </conditionalFormatting>
  <conditionalFormatting sqref="N20:O20">
    <cfRule type="expression" dxfId="577" priority="17">
      <formula>$B19=37</formula>
    </cfRule>
  </conditionalFormatting>
  <conditionalFormatting sqref="N21:O21">
    <cfRule type="expression" dxfId="576" priority="16">
      <formula>$B19=31</formula>
    </cfRule>
  </conditionalFormatting>
  <conditionalFormatting sqref="N22:O22 N24:O25">
    <cfRule type="expression" dxfId="575" priority="29" stopIfTrue="1">
      <formula>$B22=31</formula>
    </cfRule>
  </conditionalFormatting>
  <conditionalFormatting sqref="N23:O23">
    <cfRule type="expression" dxfId="574" priority="32" stopIfTrue="1">
      <formula>$B22=32</formula>
    </cfRule>
  </conditionalFormatting>
  <conditionalFormatting sqref="N26:O28">
    <cfRule type="expression" dxfId="573" priority="5">
      <formula>$B26=31</formula>
    </cfRule>
  </conditionalFormatting>
  <conditionalFormatting sqref="N31:O31">
    <cfRule type="expression" dxfId="572" priority="1">
      <formula>$B31=31</formula>
    </cfRule>
  </conditionalFormatting>
  <conditionalFormatting sqref="O18">
    <cfRule type="expression" dxfId="571" priority="78" stopIfTrue="1">
      <formula>$A18/10000-TRUNC($A18/10000)&gt;=0.29</formula>
    </cfRule>
  </conditionalFormatting>
  <conditionalFormatting sqref="O32">
    <cfRule type="expression" dxfId="570" priority="39" stopIfTrue="1">
      <formula>$A32/10000-TRUNC($A32/10000)&gt;=0.29</formula>
    </cfRule>
  </conditionalFormatting>
  <conditionalFormatting sqref="P18">
    <cfRule type="expression" dxfId="569" priority="66" stopIfTrue="1">
      <formula>$A18/1000-TRUNC($A18/1000)&gt;=0.29</formula>
    </cfRule>
  </conditionalFormatting>
  <conditionalFormatting sqref="P32">
    <cfRule type="expression" dxfId="568" priority="27" stopIfTrue="1">
      <formula>$A32/1000-TRUNC($A32/1000)&gt;=0.29</formula>
    </cfRule>
  </conditionalFormatting>
  <conditionalFormatting sqref="P5:Q5">
    <cfRule type="expression" dxfId="567" priority="54">
      <formula>$B5=46</formula>
    </cfRule>
  </conditionalFormatting>
  <conditionalFormatting sqref="P6:Q6">
    <cfRule type="expression" dxfId="566" priority="53">
      <formula>$B5=47</formula>
    </cfRule>
  </conditionalFormatting>
  <conditionalFormatting sqref="P7:Q7">
    <cfRule type="expression" dxfId="565" priority="52">
      <formula>$B5=41</formula>
    </cfRule>
  </conditionalFormatting>
  <conditionalFormatting sqref="P19:Q19">
    <cfRule type="expression" dxfId="564" priority="15">
      <formula>$B19=46</formula>
    </cfRule>
  </conditionalFormatting>
  <conditionalFormatting sqref="P20:Q20">
    <cfRule type="expression" dxfId="563" priority="14">
      <formula>$B19=47</formula>
    </cfRule>
  </conditionalFormatting>
  <conditionalFormatting sqref="P21:Q21">
    <cfRule type="expression" dxfId="562" priority="13">
      <formula>$B19=41</formula>
    </cfRule>
  </conditionalFormatting>
  <conditionalFormatting sqref="Q18">
    <cfRule type="expression" dxfId="561" priority="67" stopIfTrue="1">
      <formula>$A18/100-TRUNC($A18/100)&gt;=0.29</formula>
    </cfRule>
  </conditionalFormatting>
  <conditionalFormatting sqref="Q32">
    <cfRule type="expression" dxfId="560" priority="28" stopIfTrue="1">
      <formula>$A32/100-TRUNC($A32/100)&gt;=0.29</formula>
    </cfRule>
  </conditionalFormatting>
  <conditionalFormatting sqref="R5:S5">
    <cfRule type="expression" dxfId="559" priority="51">
      <formula>$B5=56</formula>
    </cfRule>
  </conditionalFormatting>
  <conditionalFormatting sqref="R6:S7">
    <cfRule type="expression" dxfId="558" priority="50">
      <formula>$B5=57</formula>
    </cfRule>
  </conditionalFormatting>
  <conditionalFormatting sqref="R19:S19">
    <cfRule type="expression" dxfId="557" priority="12">
      <formula>$B19=56</formula>
    </cfRule>
  </conditionalFormatting>
  <conditionalFormatting sqref="R20:S21">
    <cfRule type="expression" dxfId="556" priority="11">
      <formula>$B19=57</formula>
    </cfRule>
  </conditionalFormatting>
  <conditionalFormatting sqref="X5:X6 X8:X11">
    <cfRule type="expression" dxfId="555" priority="72" stopIfTrue="1">
      <formula>$E5=1</formula>
    </cfRule>
  </conditionalFormatting>
  <conditionalFormatting sqref="X19:X20 X22:X25">
    <cfRule type="expression" dxfId="554" priority="33" stopIfTrue="1">
      <formula>$E19=1</formula>
    </cfRule>
  </conditionalFormatting>
  <dataValidations count="11">
    <dataValidation type="whole" allowBlank="1" showInputMessage="1" showErrorMessage="1" sqref="B5:B7 B19:B21" xr:uid="{00000000-0002-0000-0A00-000000000000}">
      <formula1>-1</formula1>
      <formula2>57</formula2>
    </dataValidation>
    <dataValidation type="list" allowBlank="1" showInputMessage="1" showErrorMessage="1" sqref="H11 H25" xr:uid="{00000000-0002-0000-0A00-000001000000}">
      <formula1>通り数</formula1>
    </dataValidation>
    <dataValidation type="list" allowBlank="1" showInputMessage="1" showErrorMessage="1" sqref="V5:V32" xr:uid="{00000000-0002-0000-0A00-000003000000}">
      <formula1>健全性評価</formula1>
    </dataValidation>
    <dataValidation type="list" allowBlank="1" showInputMessage="1" showErrorMessage="1" sqref="U5 U19" xr:uid="{00000000-0002-0000-0A00-000004000000}">
      <formula1>緊急性</formula1>
    </dataValidation>
    <dataValidation type="whole" allowBlank="1" showInputMessage="1" showErrorMessage="1" sqref="C15 C17:C18 C10:C13 C29 C31:C32 C24:C27" xr:uid="{00000000-0002-0000-0A00-000005000000}">
      <formula1>-1</formula1>
      <formula2>9999</formula2>
    </dataValidation>
    <dataValidation type="whole" allowBlank="1" showInputMessage="1" showErrorMessage="1" sqref="E5:E11 E13:E17 E19:E25 E27:E31" xr:uid="{00000000-0002-0000-0A00-000006000000}">
      <formula1>0</formula1>
      <formula2>1</formula2>
    </dataValidation>
    <dataValidation type="whole" allowBlank="1" showInputMessage="1" showErrorMessage="1" sqref="E18 E32" xr:uid="{00000000-0002-0000-0A00-000007000000}">
      <formula1>-1</formula1>
      <formula2>33333333</formula2>
    </dataValidation>
    <dataValidation type="whole" allowBlank="1" showInputMessage="1" showErrorMessage="1" sqref="B8:B11 B17 B22:B25 B31" xr:uid="{00000000-0002-0000-0A00-000008000000}">
      <formula1>-1</formula1>
      <formula2>51</formula2>
    </dataValidation>
    <dataValidation type="whole" allowBlank="1" showInputMessage="1" showErrorMessage="1" sqref="D5:D11 D19:D25" xr:uid="{00000000-0002-0000-0A00-000009000000}">
      <formula1>0</formula1>
      <formula2>3</formula2>
    </dataValidation>
    <dataValidation type="list" allowBlank="1" showInputMessage="1" showErrorMessage="1" sqref="H5:H7 H19:H21" xr:uid="{92E915BA-B430-4A13-BACB-C78FD0E65C12}">
      <formula1>"1,2,3,4,5,6"</formula1>
    </dataValidation>
    <dataValidation type="list" allowBlank="1" showInputMessage="1" showErrorMessage="1" sqref="H12:H13 H26:H27" xr:uid="{36EE796E-E568-41F0-92B1-2162D4379CE1}">
      <formula1>"1,2,3,4,5,6,7,8,9,10,11,12,13,14,15,16,17,18,19,20,21,22,23,24,25"</formula1>
    </dataValidation>
  </dataValidations>
  <printOptions horizontalCentered="1"/>
  <pageMargins left="0.19685039370078741" right="0.19685039370078741" top="0.59055118110236227" bottom="0.19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X56"/>
  <sheetViews>
    <sheetView showGridLines="0" view="pageBreakPreview" zoomScaleNormal="145" zoomScaleSheetLayoutView="100" workbookViewId="0">
      <pane ySplit="4" topLeftCell="A40" activePane="bottomLeft" state="frozen"/>
      <selection activeCell="Z19" sqref="Z19"/>
      <selection pane="bottomLeft" activeCell="Z19" sqref="Z19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5" width="3.664062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"&amp;TEXT('1.諸元･総合結果その1-1'!AG4,"yyyy/m/d"))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211</v>
      </c>
      <c r="D3" s="1261" t="s">
        <v>599</v>
      </c>
      <c r="E3" s="1261" t="s">
        <v>8</v>
      </c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255" t="s">
        <v>524</v>
      </c>
      <c r="X3" s="1368" t="s">
        <v>368</v>
      </c>
    </row>
    <row r="4" spans="1:24" s="183" customFormat="1" ht="24" customHeight="1">
      <c r="A4" s="321" t="s">
        <v>607</v>
      </c>
      <c r="B4" s="1262"/>
      <c r="C4" s="1262"/>
      <c r="D4" s="1262"/>
      <c r="E4" s="1262"/>
      <c r="F4" s="29"/>
      <c r="G4" s="287" t="s">
        <v>141</v>
      </c>
      <c r="H4" s="401" t="s">
        <v>7</v>
      </c>
      <c r="I4" s="401" t="s">
        <v>4</v>
      </c>
      <c r="J4" s="401" t="s">
        <v>5</v>
      </c>
      <c r="K4" s="401" t="s">
        <v>566</v>
      </c>
      <c r="L4" s="1348" t="s">
        <v>567</v>
      </c>
      <c r="M4" s="1348"/>
      <c r="N4" s="1348" t="s">
        <v>568</v>
      </c>
      <c r="O4" s="1348"/>
      <c r="P4" s="1348" t="s">
        <v>569</v>
      </c>
      <c r="Q4" s="1348"/>
      <c r="R4" s="1348" t="s">
        <v>570</v>
      </c>
      <c r="S4" s="1348"/>
      <c r="T4" s="288" t="s">
        <v>396</v>
      </c>
      <c r="U4" s="1418"/>
      <c r="V4" s="1407"/>
      <c r="W4" s="295" t="s">
        <v>534</v>
      </c>
      <c r="X4" s="1369"/>
    </row>
    <row r="5" spans="1:24" s="184" customFormat="1" ht="12" customHeight="1">
      <c r="A5" s="1529" t="str">
        <f>Henkan(H11)</f>
        <v/>
      </c>
      <c r="B5" s="1268"/>
      <c r="C5" s="1536"/>
      <c r="D5" s="1351">
        <f>Henkan(U5)</f>
        <v>0</v>
      </c>
      <c r="E5" s="1263">
        <v>1</v>
      </c>
      <c r="G5" s="1123" t="s">
        <v>713</v>
      </c>
      <c r="H5" s="1541" t="s">
        <v>230</v>
      </c>
      <c r="I5" s="1286" t="s">
        <v>576</v>
      </c>
      <c r="J5" s="1528">
        <v>60</v>
      </c>
      <c r="K5" s="647" t="s">
        <v>573</v>
      </c>
      <c r="L5" s="1378" t="s">
        <v>577</v>
      </c>
      <c r="M5" s="1379"/>
      <c r="N5" s="1380" t="s">
        <v>579</v>
      </c>
      <c r="O5" s="1381"/>
      <c r="P5" s="1277" t="s">
        <v>582</v>
      </c>
      <c r="Q5" s="1278"/>
      <c r="R5" s="1279" t="s">
        <v>585</v>
      </c>
      <c r="S5" s="1278"/>
      <c r="T5" s="1402"/>
      <c r="U5" s="1403" t="s">
        <v>523</v>
      </c>
      <c r="V5" s="1440"/>
      <c r="W5" s="1523"/>
      <c r="X5" s="1328" t="s">
        <v>9</v>
      </c>
    </row>
    <row r="6" spans="1:24" s="184" customFormat="1" ht="12" customHeight="1">
      <c r="A6" s="1530"/>
      <c r="B6" s="1269"/>
      <c r="C6" s="1537"/>
      <c r="D6" s="1352"/>
      <c r="E6" s="1264"/>
      <c r="G6" s="1123"/>
      <c r="H6" s="1542"/>
      <c r="I6" s="1469"/>
      <c r="J6" s="1519"/>
      <c r="K6" s="374" t="s">
        <v>574</v>
      </c>
      <c r="L6" s="1376" t="s">
        <v>578</v>
      </c>
      <c r="M6" s="1504"/>
      <c r="N6" s="1299" t="s">
        <v>580</v>
      </c>
      <c r="O6" s="1300"/>
      <c r="P6" s="1301" t="s">
        <v>583</v>
      </c>
      <c r="Q6" s="1301"/>
      <c r="R6" s="1280" t="s">
        <v>586</v>
      </c>
      <c r="S6" s="1281"/>
      <c r="T6" s="1290"/>
      <c r="U6" s="1295"/>
      <c r="V6" s="1441"/>
      <c r="W6" s="1524"/>
      <c r="X6" s="1307"/>
    </row>
    <row r="7" spans="1:24" s="184" customFormat="1" ht="12" customHeight="1">
      <c r="A7" s="1530"/>
      <c r="B7" s="1269"/>
      <c r="C7" s="1538"/>
      <c r="D7" s="1352"/>
      <c r="E7" s="1264"/>
      <c r="G7" s="1123"/>
      <c r="H7" s="1542"/>
      <c r="I7" s="1287"/>
      <c r="J7" s="1473"/>
      <c r="K7" s="374" t="s">
        <v>575</v>
      </c>
      <c r="L7" s="1374" t="s">
        <v>672</v>
      </c>
      <c r="M7" s="1375"/>
      <c r="N7" s="1376" t="s">
        <v>581</v>
      </c>
      <c r="O7" s="1377"/>
      <c r="P7" s="1372" t="s">
        <v>584</v>
      </c>
      <c r="Q7" s="1373"/>
      <c r="R7" s="1282"/>
      <c r="S7" s="1283"/>
      <c r="T7" s="1276"/>
      <c r="U7" s="1295"/>
      <c r="V7" s="1441"/>
      <c r="W7" s="1524"/>
      <c r="X7" s="1308"/>
    </row>
    <row r="8" spans="1:24" ht="24" customHeight="1">
      <c r="A8" s="1530"/>
      <c r="B8" s="1264"/>
      <c r="C8" s="1463"/>
      <c r="D8" s="1352"/>
      <c r="E8" s="335">
        <v>1</v>
      </c>
      <c r="G8" s="1123"/>
      <c r="H8" s="1522"/>
      <c r="I8" s="1286" t="s">
        <v>15</v>
      </c>
      <c r="J8" s="1472">
        <v>77</v>
      </c>
      <c r="K8" s="1322" t="s">
        <v>526</v>
      </c>
      <c r="L8" s="1324" t="s">
        <v>24</v>
      </c>
      <c r="M8" s="1325"/>
      <c r="N8" s="1316" t="s">
        <v>21</v>
      </c>
      <c r="O8" s="1317"/>
      <c r="P8" s="1284"/>
      <c r="Q8" s="1285"/>
      <c r="R8" s="1284"/>
      <c r="S8" s="1285"/>
      <c r="T8" s="1276"/>
      <c r="U8" s="1295"/>
      <c r="V8" s="1441"/>
      <c r="W8" s="1524"/>
      <c r="X8" s="375" t="s">
        <v>10</v>
      </c>
    </row>
    <row r="9" spans="1:24" ht="24" customHeight="1">
      <c r="A9" s="1530"/>
      <c r="B9" s="1265"/>
      <c r="C9" s="1463"/>
      <c r="D9" s="1352"/>
      <c r="E9" s="335">
        <v>1</v>
      </c>
      <c r="F9" s="268"/>
      <c r="G9" s="1123"/>
      <c r="H9" s="1522"/>
      <c r="I9" s="1287"/>
      <c r="J9" s="1473"/>
      <c r="K9" s="1323"/>
      <c r="L9" s="1326"/>
      <c r="M9" s="1327"/>
      <c r="N9" s="1316" t="s">
        <v>22</v>
      </c>
      <c r="O9" s="1317"/>
      <c r="P9" s="1284"/>
      <c r="Q9" s="1285"/>
      <c r="R9" s="1284"/>
      <c r="S9" s="1285"/>
      <c r="T9" s="1276"/>
      <c r="U9" s="1295"/>
      <c r="V9" s="1441"/>
      <c r="W9" s="1524"/>
      <c r="X9" s="375" t="s">
        <v>11</v>
      </c>
    </row>
    <row r="10" spans="1:24" ht="24" customHeight="1">
      <c r="A10" s="1530"/>
      <c r="B10" s="1264"/>
      <c r="C10" s="1463"/>
      <c r="D10" s="1352"/>
      <c r="E10" s="335">
        <v>1</v>
      </c>
      <c r="G10" s="1123"/>
      <c r="H10" s="350" t="s">
        <v>157</v>
      </c>
      <c r="I10" s="1286" t="s">
        <v>14</v>
      </c>
      <c r="J10" s="1472">
        <v>81</v>
      </c>
      <c r="K10" s="1322" t="s">
        <v>526</v>
      </c>
      <c r="L10" s="1292" t="s">
        <v>19</v>
      </c>
      <c r="M10" s="1293"/>
      <c r="N10" s="1496" t="s">
        <v>598</v>
      </c>
      <c r="O10" s="1497"/>
      <c r="P10" s="1284"/>
      <c r="Q10" s="1285"/>
      <c r="R10" s="1284"/>
      <c r="S10" s="1285"/>
      <c r="T10" s="1276"/>
      <c r="U10" s="1295"/>
      <c r="V10" s="1441"/>
      <c r="W10" s="1524"/>
      <c r="X10" s="375" t="s">
        <v>12</v>
      </c>
    </row>
    <row r="11" spans="1:24" ht="24" customHeight="1">
      <c r="A11" s="1530"/>
      <c r="B11" s="1264"/>
      <c r="C11" s="1464"/>
      <c r="D11" s="1533"/>
      <c r="E11" s="341">
        <v>1</v>
      </c>
      <c r="G11" s="1237" t="s">
        <v>717</v>
      </c>
      <c r="H11" s="633"/>
      <c r="I11" s="1287"/>
      <c r="J11" s="1473"/>
      <c r="K11" s="1323"/>
      <c r="L11" s="1292" t="s">
        <v>20</v>
      </c>
      <c r="M11" s="1293"/>
      <c r="N11" s="1498"/>
      <c r="O11" s="1499"/>
      <c r="P11" s="1284"/>
      <c r="Q11" s="1285"/>
      <c r="R11" s="1284"/>
      <c r="S11" s="1285"/>
      <c r="T11" s="1276"/>
      <c r="U11" s="1295"/>
      <c r="V11" s="1441"/>
      <c r="W11" s="1524"/>
      <c r="X11" s="375" t="s">
        <v>13</v>
      </c>
    </row>
    <row r="12" spans="1:24" ht="24" customHeight="1">
      <c r="A12" s="1530"/>
      <c r="B12" s="1264"/>
      <c r="C12" s="1463"/>
      <c r="D12" s="269"/>
      <c r="E12" s="406"/>
      <c r="G12" s="1237"/>
      <c r="H12" s="289"/>
      <c r="I12" s="1469" t="s">
        <v>509</v>
      </c>
      <c r="J12" s="1481">
        <v>109</v>
      </c>
      <c r="K12" s="1322" t="s">
        <v>526</v>
      </c>
      <c r="L12" s="1482" t="s">
        <v>654</v>
      </c>
      <c r="M12" s="1483"/>
      <c r="N12" s="1482" t="s">
        <v>653</v>
      </c>
      <c r="O12" s="1483"/>
      <c r="P12" s="1428"/>
      <c r="Q12" s="1429"/>
      <c r="R12" s="1428"/>
      <c r="S12" s="1429"/>
      <c r="T12" s="1259"/>
      <c r="U12" s="1295"/>
      <c r="V12" s="1441"/>
      <c r="W12" s="1524"/>
      <c r="X12" s="1539"/>
    </row>
    <row r="13" spans="1:24" ht="12" customHeight="1">
      <c r="A13" s="1530"/>
      <c r="B13" s="1264"/>
      <c r="C13" s="1463"/>
      <c r="D13" s="269"/>
      <c r="E13" s="406"/>
      <c r="G13" s="1237"/>
      <c r="H13" s="289"/>
      <c r="I13" s="1287"/>
      <c r="J13" s="1473"/>
      <c r="K13" s="1323"/>
      <c r="L13" s="1484"/>
      <c r="M13" s="1485"/>
      <c r="N13" s="1484"/>
      <c r="O13" s="1485"/>
      <c r="P13" s="1430"/>
      <c r="Q13" s="1431"/>
      <c r="R13" s="1430"/>
      <c r="S13" s="1431"/>
      <c r="T13" s="1433"/>
      <c r="U13" s="1295"/>
      <c r="V13" s="1441"/>
      <c r="W13" s="1524"/>
      <c r="X13" s="1539"/>
    </row>
    <row r="14" spans="1:24" ht="12" customHeight="1">
      <c r="A14" s="1530"/>
      <c r="B14" s="1517"/>
      <c r="C14" s="1464"/>
      <c r="D14" s="1261" t="s">
        <v>600</v>
      </c>
      <c r="E14" s="406"/>
      <c r="G14" s="1237"/>
      <c r="H14" s="289"/>
      <c r="I14" s="1392" t="s">
        <v>98</v>
      </c>
      <c r="J14" s="1477">
        <v>117</v>
      </c>
      <c r="K14" s="1474" t="s">
        <v>530</v>
      </c>
      <c r="L14" s="1359" t="s">
        <v>553</v>
      </c>
      <c r="M14" s="1360"/>
      <c r="N14" s="1364" t="s">
        <v>554</v>
      </c>
      <c r="O14" s="1360"/>
      <c r="P14" s="1419"/>
      <c r="Q14" s="1420"/>
      <c r="R14" s="1419"/>
      <c r="S14" s="1420"/>
      <c r="T14" s="1259"/>
      <c r="U14" s="1295"/>
      <c r="V14" s="1441"/>
      <c r="W14" s="1524"/>
      <c r="X14" s="1539"/>
    </row>
    <row r="15" spans="1:24" ht="12" customHeight="1">
      <c r="A15" s="1530"/>
      <c r="B15" s="1510"/>
      <c r="C15" s="1464"/>
      <c r="D15" s="1261"/>
      <c r="E15" s="406"/>
      <c r="G15" s="1237"/>
      <c r="H15" s="289"/>
      <c r="I15" s="1393"/>
      <c r="J15" s="1506"/>
      <c r="K15" s="1507"/>
      <c r="L15" s="1361"/>
      <c r="M15" s="1361"/>
      <c r="N15" s="1361"/>
      <c r="O15" s="1361"/>
      <c r="P15" s="1421"/>
      <c r="Q15" s="1421"/>
      <c r="R15" s="1421"/>
      <c r="S15" s="1421"/>
      <c r="T15" s="1260"/>
      <c r="U15" s="1295"/>
      <c r="V15" s="1441"/>
      <c r="W15" s="1524"/>
      <c r="X15" s="1539"/>
    </row>
    <row r="16" spans="1:24" ht="12" customHeight="1">
      <c r="A16" s="1530"/>
      <c r="B16" s="1264"/>
      <c r="C16" s="1464"/>
      <c r="D16" s="1261"/>
      <c r="E16" s="406"/>
      <c r="G16" s="1237"/>
      <c r="H16" s="289"/>
      <c r="I16" s="1489" t="s">
        <v>572</v>
      </c>
      <c r="J16" s="1481">
        <v>86</v>
      </c>
      <c r="K16" s="1474" t="s">
        <v>530</v>
      </c>
      <c r="L16" s="1342" t="s">
        <v>555</v>
      </c>
      <c r="M16" s="1343"/>
      <c r="N16" s="1342" t="s">
        <v>556</v>
      </c>
      <c r="O16" s="1343"/>
      <c r="P16" s="1419"/>
      <c r="Q16" s="1420"/>
      <c r="R16" s="1419"/>
      <c r="S16" s="1420"/>
      <c r="T16" s="1259"/>
      <c r="U16" s="1295"/>
      <c r="V16" s="1441"/>
      <c r="W16" s="1524"/>
      <c r="X16" s="1539"/>
    </row>
    <row r="17" spans="1:24" ht="12" customHeight="1">
      <c r="A17" s="1543"/>
      <c r="B17" s="1304"/>
      <c r="C17" s="1464"/>
      <c r="D17" s="1262"/>
      <c r="E17" s="406"/>
      <c r="F17" s="268"/>
      <c r="G17" s="1237"/>
      <c r="H17" s="289"/>
      <c r="I17" s="1393"/>
      <c r="J17" s="1473"/>
      <c r="K17" s="1507"/>
      <c r="L17" s="1362"/>
      <c r="M17" s="1363"/>
      <c r="N17" s="1362"/>
      <c r="O17" s="1363"/>
      <c r="P17" s="1421"/>
      <c r="Q17" s="1421"/>
      <c r="R17" s="1421"/>
      <c r="S17" s="1421"/>
      <c r="T17" s="1260"/>
      <c r="U17" s="1295"/>
      <c r="V17" s="1441"/>
      <c r="W17" s="1524"/>
      <c r="X17" s="1539"/>
    </row>
    <row r="18" spans="1:24" s="183" customFormat="1" ht="24" customHeight="1">
      <c r="A18" s="1272" t="s">
        <v>663</v>
      </c>
      <c r="B18" s="1461"/>
      <c r="C18" s="398"/>
      <c r="D18" s="328" t="str">
        <f>Henkan(V5)</f>
        <v/>
      </c>
      <c r="E18" s="383"/>
      <c r="F18" s="276"/>
      <c r="G18" s="1237"/>
      <c r="H18" s="297"/>
      <c r="I18" s="278" t="s">
        <v>596</v>
      </c>
      <c r="J18" s="279" t="s">
        <v>6</v>
      </c>
      <c r="K18" s="280" t="s">
        <v>538</v>
      </c>
      <c r="L18" s="296" t="s">
        <v>154</v>
      </c>
      <c r="M18" s="282" t="s">
        <v>17</v>
      </c>
      <c r="N18" s="282" t="s">
        <v>220</v>
      </c>
      <c r="O18" s="368" t="s">
        <v>402</v>
      </c>
      <c r="P18" s="294" t="s">
        <v>212</v>
      </c>
      <c r="Q18" s="282" t="s">
        <v>508</v>
      </c>
      <c r="R18" s="392"/>
      <c r="S18" s="282"/>
      <c r="T18" s="54"/>
      <c r="U18" s="1296"/>
      <c r="V18" s="1442"/>
      <c r="W18" s="1525"/>
      <c r="X18" s="1540"/>
    </row>
    <row r="19" spans="1:24" s="184" customFormat="1" ht="12" customHeight="1">
      <c r="A19" s="1529" t="str">
        <f>Henkan(H25)</f>
        <v/>
      </c>
      <c r="B19" s="1268"/>
      <c r="C19" s="1536"/>
      <c r="D19" s="1351">
        <f>Henkan(U19)</f>
        <v>0</v>
      </c>
      <c r="E19" s="1263">
        <v>1</v>
      </c>
      <c r="G19" s="1237"/>
      <c r="H19" s="1522" t="s">
        <v>158</v>
      </c>
      <c r="I19" s="1286" t="s">
        <v>576</v>
      </c>
      <c r="J19" s="1528">
        <v>60</v>
      </c>
      <c r="K19" s="373" t="s">
        <v>573</v>
      </c>
      <c r="L19" s="1336" t="s">
        <v>577</v>
      </c>
      <c r="M19" s="1337"/>
      <c r="N19" s="1338" t="s">
        <v>579</v>
      </c>
      <c r="O19" s="1339"/>
      <c r="P19" s="1334" t="s">
        <v>582</v>
      </c>
      <c r="Q19" s="1335"/>
      <c r="R19" s="1400" t="s">
        <v>585</v>
      </c>
      <c r="S19" s="1335"/>
      <c r="T19" s="1402"/>
      <c r="U19" s="1403" t="s">
        <v>523</v>
      </c>
      <c r="V19" s="1440"/>
      <c r="W19" s="1523"/>
      <c r="X19" s="1328" t="s">
        <v>9</v>
      </c>
    </row>
    <row r="20" spans="1:24" s="184" customFormat="1" ht="12" customHeight="1">
      <c r="A20" s="1530"/>
      <c r="B20" s="1269"/>
      <c r="C20" s="1537"/>
      <c r="D20" s="1352"/>
      <c r="E20" s="1264"/>
      <c r="G20" s="1237"/>
      <c r="H20" s="1522"/>
      <c r="I20" s="1469"/>
      <c r="J20" s="1519"/>
      <c r="K20" s="374" t="s">
        <v>574</v>
      </c>
      <c r="L20" s="1376" t="s">
        <v>578</v>
      </c>
      <c r="M20" s="1504"/>
      <c r="N20" s="1299" t="s">
        <v>580</v>
      </c>
      <c r="O20" s="1300"/>
      <c r="P20" s="1301" t="s">
        <v>583</v>
      </c>
      <c r="Q20" s="1301"/>
      <c r="R20" s="1280" t="s">
        <v>586</v>
      </c>
      <c r="S20" s="1281"/>
      <c r="T20" s="1290"/>
      <c r="U20" s="1295"/>
      <c r="V20" s="1441"/>
      <c r="W20" s="1524"/>
      <c r="X20" s="1307"/>
    </row>
    <row r="21" spans="1:24" s="184" customFormat="1" ht="12" customHeight="1">
      <c r="A21" s="1530"/>
      <c r="B21" s="1269"/>
      <c r="C21" s="1538"/>
      <c r="D21" s="1352"/>
      <c r="E21" s="1264"/>
      <c r="G21" s="1237"/>
      <c r="H21" s="1522"/>
      <c r="I21" s="1287"/>
      <c r="J21" s="1473"/>
      <c r="K21" s="374" t="s">
        <v>575</v>
      </c>
      <c r="L21" s="1374" t="s">
        <v>671</v>
      </c>
      <c r="M21" s="1375"/>
      <c r="N21" s="1376" t="s">
        <v>581</v>
      </c>
      <c r="O21" s="1377"/>
      <c r="P21" s="1372" t="s">
        <v>584</v>
      </c>
      <c r="Q21" s="1373"/>
      <c r="R21" s="1282"/>
      <c r="S21" s="1283"/>
      <c r="T21" s="1276"/>
      <c r="U21" s="1295"/>
      <c r="V21" s="1441"/>
      <c r="W21" s="1524"/>
      <c r="X21" s="1308"/>
    </row>
    <row r="22" spans="1:24" ht="24" customHeight="1">
      <c r="A22" s="1530"/>
      <c r="B22" s="1264"/>
      <c r="C22" s="1463"/>
      <c r="D22" s="1352"/>
      <c r="E22" s="335">
        <v>1</v>
      </c>
      <c r="G22" s="1237"/>
      <c r="H22" s="1522"/>
      <c r="I22" s="1286" t="s">
        <v>15</v>
      </c>
      <c r="J22" s="1472">
        <v>77</v>
      </c>
      <c r="K22" s="1322" t="s">
        <v>526</v>
      </c>
      <c r="L22" s="1324" t="s">
        <v>24</v>
      </c>
      <c r="M22" s="1325"/>
      <c r="N22" s="1316" t="s">
        <v>21</v>
      </c>
      <c r="O22" s="1317"/>
      <c r="P22" s="1284"/>
      <c r="Q22" s="1285"/>
      <c r="R22" s="1284"/>
      <c r="S22" s="1285"/>
      <c r="T22" s="1276"/>
      <c r="U22" s="1295"/>
      <c r="V22" s="1441"/>
      <c r="W22" s="1524"/>
      <c r="X22" s="375" t="s">
        <v>10</v>
      </c>
    </row>
    <row r="23" spans="1:24" ht="24" customHeight="1">
      <c r="A23" s="1530"/>
      <c r="B23" s="1265"/>
      <c r="C23" s="1463"/>
      <c r="D23" s="1352"/>
      <c r="E23" s="335">
        <v>1</v>
      </c>
      <c r="F23" s="268"/>
      <c r="G23" s="1237"/>
      <c r="H23" s="1522"/>
      <c r="I23" s="1287"/>
      <c r="J23" s="1473"/>
      <c r="K23" s="1323"/>
      <c r="L23" s="1326"/>
      <c r="M23" s="1327"/>
      <c r="N23" s="1316" t="s">
        <v>22</v>
      </c>
      <c r="O23" s="1317"/>
      <c r="P23" s="1284"/>
      <c r="Q23" s="1285"/>
      <c r="R23" s="1284"/>
      <c r="S23" s="1285"/>
      <c r="T23" s="1276"/>
      <c r="U23" s="1295"/>
      <c r="V23" s="1441"/>
      <c r="W23" s="1524"/>
      <c r="X23" s="375" t="s">
        <v>11</v>
      </c>
    </row>
    <row r="24" spans="1:24" ht="24" customHeight="1">
      <c r="A24" s="1530"/>
      <c r="B24" s="1264"/>
      <c r="C24" s="1463"/>
      <c r="D24" s="1352"/>
      <c r="E24" s="335">
        <v>1</v>
      </c>
      <c r="G24" s="1237"/>
      <c r="H24" s="350" t="s">
        <v>157</v>
      </c>
      <c r="I24" s="1286" t="s">
        <v>14</v>
      </c>
      <c r="J24" s="1472">
        <v>81</v>
      </c>
      <c r="K24" s="1322" t="s">
        <v>526</v>
      </c>
      <c r="L24" s="1292" t="s">
        <v>19</v>
      </c>
      <c r="M24" s="1293"/>
      <c r="N24" s="1496" t="s">
        <v>598</v>
      </c>
      <c r="O24" s="1497"/>
      <c r="P24" s="1284"/>
      <c r="Q24" s="1285"/>
      <c r="R24" s="1284"/>
      <c r="S24" s="1285"/>
      <c r="T24" s="1276"/>
      <c r="U24" s="1295"/>
      <c r="V24" s="1441"/>
      <c r="W24" s="1524"/>
      <c r="X24" s="375" t="s">
        <v>12</v>
      </c>
    </row>
    <row r="25" spans="1:24" ht="24" customHeight="1">
      <c r="A25" s="1530"/>
      <c r="B25" s="1264"/>
      <c r="C25" s="1464"/>
      <c r="D25" s="1533"/>
      <c r="E25" s="341">
        <v>1</v>
      </c>
      <c r="G25" s="1237"/>
      <c r="H25" s="633"/>
      <c r="I25" s="1287"/>
      <c r="J25" s="1473"/>
      <c r="K25" s="1323"/>
      <c r="L25" s="1292" t="s">
        <v>20</v>
      </c>
      <c r="M25" s="1293"/>
      <c r="N25" s="1498"/>
      <c r="O25" s="1499"/>
      <c r="P25" s="1284"/>
      <c r="Q25" s="1285"/>
      <c r="R25" s="1284"/>
      <c r="S25" s="1285"/>
      <c r="T25" s="1276"/>
      <c r="U25" s="1295"/>
      <c r="V25" s="1441"/>
      <c r="W25" s="1524"/>
      <c r="X25" s="375" t="s">
        <v>13</v>
      </c>
    </row>
    <row r="26" spans="1:24" ht="24" customHeight="1">
      <c r="A26" s="1530"/>
      <c r="B26" s="1264"/>
      <c r="C26" s="1463"/>
      <c r="D26" s="269"/>
      <c r="E26" s="406"/>
      <c r="G26" s="1237"/>
      <c r="H26" s="289"/>
      <c r="I26" s="1469" t="s">
        <v>509</v>
      </c>
      <c r="J26" s="1481">
        <v>109</v>
      </c>
      <c r="K26" s="1322" t="s">
        <v>526</v>
      </c>
      <c r="L26" s="1482" t="s">
        <v>654</v>
      </c>
      <c r="M26" s="1483"/>
      <c r="N26" s="1482" t="s">
        <v>653</v>
      </c>
      <c r="O26" s="1483"/>
      <c r="P26" s="1428"/>
      <c r="Q26" s="1429"/>
      <c r="R26" s="1428"/>
      <c r="S26" s="1429"/>
      <c r="T26" s="1259"/>
      <c r="U26" s="1295"/>
      <c r="V26" s="1441"/>
      <c r="W26" s="1524"/>
      <c r="X26" s="1539"/>
    </row>
    <row r="27" spans="1:24" ht="12" customHeight="1">
      <c r="A27" s="1530"/>
      <c r="B27" s="1264"/>
      <c r="C27" s="1463"/>
      <c r="D27" s="269"/>
      <c r="E27" s="406"/>
      <c r="G27" s="1237"/>
      <c r="H27" s="289"/>
      <c r="I27" s="1287"/>
      <c r="J27" s="1473"/>
      <c r="K27" s="1323"/>
      <c r="L27" s="1484"/>
      <c r="M27" s="1485"/>
      <c r="N27" s="1484"/>
      <c r="O27" s="1485"/>
      <c r="P27" s="1430"/>
      <c r="Q27" s="1431"/>
      <c r="R27" s="1430"/>
      <c r="S27" s="1431"/>
      <c r="T27" s="1433"/>
      <c r="U27" s="1295"/>
      <c r="V27" s="1441"/>
      <c r="W27" s="1524"/>
      <c r="X27" s="1539"/>
    </row>
    <row r="28" spans="1:24" ht="12" customHeight="1">
      <c r="A28" s="1530"/>
      <c r="B28" s="1517"/>
      <c r="C28" s="1464"/>
      <c r="D28" s="1261" t="s">
        <v>637</v>
      </c>
      <c r="E28" s="406"/>
      <c r="G28" s="1237"/>
      <c r="H28" s="289"/>
      <c r="I28" s="1392" t="s">
        <v>98</v>
      </c>
      <c r="J28" s="1477">
        <v>117</v>
      </c>
      <c r="K28" s="1474" t="s">
        <v>530</v>
      </c>
      <c r="L28" s="1359" t="s">
        <v>553</v>
      </c>
      <c r="M28" s="1360"/>
      <c r="N28" s="1364" t="s">
        <v>554</v>
      </c>
      <c r="O28" s="1360"/>
      <c r="P28" s="1419"/>
      <c r="Q28" s="1420"/>
      <c r="R28" s="1419"/>
      <c r="S28" s="1420"/>
      <c r="T28" s="1259"/>
      <c r="U28" s="1295"/>
      <c r="V28" s="1441"/>
      <c r="W28" s="1524"/>
      <c r="X28" s="1539"/>
    </row>
    <row r="29" spans="1:24" ht="12" customHeight="1">
      <c r="A29" s="1530"/>
      <c r="B29" s="1510"/>
      <c r="C29" s="1464"/>
      <c r="D29" s="1261"/>
      <c r="E29" s="406"/>
      <c r="G29" s="1237"/>
      <c r="H29" s="289"/>
      <c r="I29" s="1393"/>
      <c r="J29" s="1506"/>
      <c r="K29" s="1507"/>
      <c r="L29" s="1361"/>
      <c r="M29" s="1361"/>
      <c r="N29" s="1361"/>
      <c r="O29" s="1361"/>
      <c r="P29" s="1421"/>
      <c r="Q29" s="1421"/>
      <c r="R29" s="1421"/>
      <c r="S29" s="1421"/>
      <c r="T29" s="1260"/>
      <c r="U29" s="1295"/>
      <c r="V29" s="1441"/>
      <c r="W29" s="1524"/>
      <c r="X29" s="1539"/>
    </row>
    <row r="30" spans="1:24" ht="12" customHeight="1">
      <c r="A30" s="1530"/>
      <c r="B30" s="1264"/>
      <c r="C30" s="1464"/>
      <c r="D30" s="1261"/>
      <c r="E30" s="406"/>
      <c r="G30" s="1237"/>
      <c r="H30" s="289"/>
      <c r="I30" s="1286" t="s">
        <v>572</v>
      </c>
      <c r="J30" s="1481">
        <v>86</v>
      </c>
      <c r="K30" s="1474" t="s">
        <v>530</v>
      </c>
      <c r="L30" s="1342" t="s">
        <v>555</v>
      </c>
      <c r="M30" s="1343"/>
      <c r="N30" s="1342" t="s">
        <v>556</v>
      </c>
      <c r="O30" s="1343"/>
      <c r="P30" s="1419"/>
      <c r="Q30" s="1420"/>
      <c r="R30" s="1419"/>
      <c r="S30" s="1420"/>
      <c r="T30" s="1259"/>
      <c r="U30" s="1295"/>
      <c r="V30" s="1441"/>
      <c r="W30" s="1524"/>
      <c r="X30" s="1539"/>
    </row>
    <row r="31" spans="1:24" ht="12" customHeight="1">
      <c r="A31" s="1543"/>
      <c r="B31" s="1304"/>
      <c r="C31" s="1464"/>
      <c r="D31" s="1262"/>
      <c r="E31" s="406"/>
      <c r="G31" s="1237"/>
      <c r="H31" s="289"/>
      <c r="I31" s="1393"/>
      <c r="J31" s="1473"/>
      <c r="K31" s="1507"/>
      <c r="L31" s="1362"/>
      <c r="M31" s="1363"/>
      <c r="N31" s="1362"/>
      <c r="O31" s="1363"/>
      <c r="P31" s="1421"/>
      <c r="Q31" s="1421"/>
      <c r="R31" s="1421"/>
      <c r="S31" s="1421"/>
      <c r="T31" s="1260"/>
      <c r="U31" s="1295"/>
      <c r="V31" s="1441"/>
      <c r="W31" s="1524"/>
      <c r="X31" s="1539"/>
    </row>
    <row r="32" spans="1:24" s="183" customFormat="1" ht="24" customHeight="1">
      <c r="A32" s="1272" t="s">
        <v>663</v>
      </c>
      <c r="B32" s="1461"/>
      <c r="C32" s="384"/>
      <c r="D32" s="382" t="str">
        <f>Henkan(V19)</f>
        <v/>
      </c>
      <c r="E32" s="383"/>
      <c r="F32" s="276"/>
      <c r="G32" s="1238"/>
      <c r="H32" s="297"/>
      <c r="I32" s="278" t="s">
        <v>596</v>
      </c>
      <c r="J32" s="279" t="s">
        <v>6</v>
      </c>
      <c r="K32" s="280" t="s">
        <v>538</v>
      </c>
      <c r="L32" s="296" t="s">
        <v>154</v>
      </c>
      <c r="M32" s="282" t="s">
        <v>17</v>
      </c>
      <c r="N32" s="282" t="s">
        <v>220</v>
      </c>
      <c r="O32" s="368" t="s">
        <v>402</v>
      </c>
      <c r="P32" s="294" t="s">
        <v>212</v>
      </c>
      <c r="Q32" s="282" t="s">
        <v>508</v>
      </c>
      <c r="R32" s="392"/>
      <c r="S32" s="282"/>
      <c r="T32" s="54"/>
      <c r="U32" s="1296"/>
      <c r="V32" s="1442"/>
      <c r="W32" s="1525"/>
      <c r="X32" s="1540"/>
    </row>
    <row r="33" spans="1:24" s="184" customFormat="1" ht="12" customHeight="1">
      <c r="A33" s="1580"/>
      <c r="B33" s="1268"/>
      <c r="C33" s="1536"/>
      <c r="D33" s="1351">
        <f>Henkan(U33)</f>
        <v>0</v>
      </c>
      <c r="E33" s="1263">
        <v>1</v>
      </c>
      <c r="G33" s="1126" t="s">
        <v>18</v>
      </c>
      <c r="H33" s="1558" t="s">
        <v>535</v>
      </c>
      <c r="I33" s="1583" t="s">
        <v>576</v>
      </c>
      <c r="J33" s="1518">
        <v>60</v>
      </c>
      <c r="K33" s="648" t="s">
        <v>573</v>
      </c>
      <c r="L33" s="1410" t="s">
        <v>577</v>
      </c>
      <c r="M33" s="1411"/>
      <c r="N33" s="1412" t="s">
        <v>579</v>
      </c>
      <c r="O33" s="1413"/>
      <c r="P33" s="1414" t="s">
        <v>582</v>
      </c>
      <c r="Q33" s="1415"/>
      <c r="R33" s="1416" t="s">
        <v>585</v>
      </c>
      <c r="S33" s="1415"/>
      <c r="T33" s="1402"/>
      <c r="U33" s="1403" t="s">
        <v>523</v>
      </c>
      <c r="V33" s="1440"/>
      <c r="W33" s="1435"/>
      <c r="X33" s="1328" t="s">
        <v>9</v>
      </c>
    </row>
    <row r="34" spans="1:24" s="184" customFormat="1" ht="12" customHeight="1">
      <c r="A34" s="1581"/>
      <c r="B34" s="1269"/>
      <c r="C34" s="1537"/>
      <c r="D34" s="1352"/>
      <c r="E34" s="1264"/>
      <c r="G34" s="1127"/>
      <c r="H34" s="1559"/>
      <c r="I34" s="1469"/>
      <c r="J34" s="1563"/>
      <c r="K34" s="374" t="s">
        <v>574</v>
      </c>
      <c r="L34" s="1376" t="s">
        <v>578</v>
      </c>
      <c r="M34" s="1504"/>
      <c r="N34" s="1299" t="s">
        <v>580</v>
      </c>
      <c r="O34" s="1300"/>
      <c r="P34" s="1301" t="s">
        <v>583</v>
      </c>
      <c r="Q34" s="1301"/>
      <c r="R34" s="1280" t="s">
        <v>586</v>
      </c>
      <c r="S34" s="1281"/>
      <c r="T34" s="1290"/>
      <c r="U34" s="1295"/>
      <c r="V34" s="1441"/>
      <c r="W34" s="1437"/>
      <c r="X34" s="1307"/>
    </row>
    <row r="35" spans="1:24" s="184" customFormat="1" ht="12" customHeight="1">
      <c r="A35" s="1581"/>
      <c r="B35" s="1269"/>
      <c r="C35" s="1538"/>
      <c r="D35" s="1352"/>
      <c r="E35" s="1264"/>
      <c r="G35" s="1127"/>
      <c r="H35" s="1559"/>
      <c r="I35" s="1287"/>
      <c r="J35" s="1473"/>
      <c r="K35" s="374" t="s">
        <v>575</v>
      </c>
      <c r="L35" s="1374" t="s">
        <v>671</v>
      </c>
      <c r="M35" s="1375"/>
      <c r="N35" s="1376" t="s">
        <v>581</v>
      </c>
      <c r="O35" s="1377"/>
      <c r="P35" s="1372" t="s">
        <v>584</v>
      </c>
      <c r="Q35" s="1373"/>
      <c r="R35" s="1282"/>
      <c r="S35" s="1283"/>
      <c r="T35" s="1276"/>
      <c r="U35" s="1295"/>
      <c r="V35" s="1441"/>
      <c r="W35" s="1437"/>
      <c r="X35" s="1308"/>
    </row>
    <row r="36" spans="1:24" s="184" customFormat="1" ht="24" customHeight="1">
      <c r="A36" s="1581"/>
      <c r="B36" s="1264"/>
      <c r="C36" s="1463"/>
      <c r="D36" s="1352"/>
      <c r="E36" s="335">
        <v>1</v>
      </c>
      <c r="G36" s="1127"/>
      <c r="H36" s="1559"/>
      <c r="I36" s="1286" t="s">
        <v>15</v>
      </c>
      <c r="J36" s="1472">
        <v>77</v>
      </c>
      <c r="K36" s="1322" t="s">
        <v>526</v>
      </c>
      <c r="L36" s="1324" t="s">
        <v>24</v>
      </c>
      <c r="M36" s="1325"/>
      <c r="N36" s="1316" t="s">
        <v>21</v>
      </c>
      <c r="O36" s="1317"/>
      <c r="P36" s="1284"/>
      <c r="Q36" s="1285"/>
      <c r="R36" s="1284"/>
      <c r="S36" s="1285"/>
      <c r="T36" s="1276"/>
      <c r="U36" s="1295"/>
      <c r="V36" s="1441"/>
      <c r="W36" s="1437"/>
      <c r="X36" s="375" t="s">
        <v>10</v>
      </c>
    </row>
    <row r="37" spans="1:24" s="184" customFormat="1" ht="24.75" customHeight="1">
      <c r="A37" s="1581"/>
      <c r="B37" s="1264"/>
      <c r="C37" s="1463"/>
      <c r="D37" s="1352"/>
      <c r="E37" s="335">
        <v>1</v>
      </c>
      <c r="G37" s="1127"/>
      <c r="H37" s="1559"/>
      <c r="I37" s="1469"/>
      <c r="J37" s="1481"/>
      <c r="K37" s="1323"/>
      <c r="L37" s="1326"/>
      <c r="M37" s="1327"/>
      <c r="N37" s="1316" t="s">
        <v>22</v>
      </c>
      <c r="O37" s="1317"/>
      <c r="P37" s="1422"/>
      <c r="Q37" s="1423"/>
      <c r="R37" s="1422"/>
      <c r="S37" s="1423"/>
      <c r="T37" s="1355"/>
      <c r="U37" s="1295"/>
      <c r="V37" s="1441"/>
      <c r="W37" s="1437"/>
      <c r="X37" s="375" t="s">
        <v>11</v>
      </c>
    </row>
    <row r="38" spans="1:24" ht="16.5" customHeight="1">
      <c r="A38" s="1581"/>
      <c r="B38" s="1266"/>
      <c r="C38" s="1463"/>
      <c r="D38" s="1352"/>
      <c r="E38" s="335">
        <v>1</v>
      </c>
      <c r="G38" s="1127"/>
      <c r="H38" s="1559"/>
      <c r="I38" s="1392" t="s">
        <v>98</v>
      </c>
      <c r="J38" s="1477">
        <v>117</v>
      </c>
      <c r="K38" s="1474" t="s">
        <v>530</v>
      </c>
      <c r="L38" s="1359" t="s">
        <v>553</v>
      </c>
      <c r="M38" s="1360"/>
      <c r="N38" s="1364" t="s">
        <v>554</v>
      </c>
      <c r="O38" s="1360"/>
      <c r="P38" s="1419"/>
      <c r="Q38" s="1420"/>
      <c r="R38" s="1419"/>
      <c r="S38" s="1420"/>
      <c r="T38" s="1259"/>
      <c r="U38" s="1295"/>
      <c r="V38" s="1441"/>
      <c r="W38" s="1437"/>
      <c r="X38" s="375" t="s">
        <v>12</v>
      </c>
    </row>
    <row r="39" spans="1:24" ht="16.5" customHeight="1">
      <c r="A39" s="1581"/>
      <c r="B39" s="1267"/>
      <c r="C39" s="1464"/>
      <c r="D39" s="1533"/>
      <c r="E39" s="341">
        <v>1</v>
      </c>
      <c r="G39" s="1237" t="s">
        <v>871</v>
      </c>
      <c r="H39" s="1560"/>
      <c r="I39" s="1393"/>
      <c r="J39" s="1506"/>
      <c r="K39" s="1507"/>
      <c r="L39" s="1361"/>
      <c r="M39" s="1361"/>
      <c r="N39" s="1361"/>
      <c r="O39" s="1361"/>
      <c r="P39" s="1421"/>
      <c r="Q39" s="1421"/>
      <c r="R39" s="1421"/>
      <c r="S39" s="1421"/>
      <c r="T39" s="1260"/>
      <c r="U39" s="1295"/>
      <c r="V39" s="1441"/>
      <c r="W39" s="1437"/>
      <c r="X39" s="375" t="s">
        <v>13</v>
      </c>
    </row>
    <row r="40" spans="1:24" ht="18" customHeight="1">
      <c r="A40" s="1581"/>
      <c r="B40" s="1264"/>
      <c r="C40" s="1463"/>
      <c r="D40" s="269"/>
      <c r="E40" s="406"/>
      <c r="G40" s="1237"/>
      <c r="H40" s="1560"/>
      <c r="I40" s="1489" t="s">
        <v>159</v>
      </c>
      <c r="J40" s="1478">
        <v>120</v>
      </c>
      <c r="K40" s="1480" t="s">
        <v>526</v>
      </c>
      <c r="L40" s="1550"/>
      <c r="M40" s="1551"/>
      <c r="N40" s="1561" t="s">
        <v>492</v>
      </c>
      <c r="O40" s="1562"/>
      <c r="P40" s="1424"/>
      <c r="Q40" s="1425"/>
      <c r="R40" s="1424"/>
      <c r="S40" s="1425"/>
      <c r="T40" s="1290"/>
      <c r="U40" s="1295"/>
      <c r="V40" s="1441"/>
      <c r="W40" s="1437"/>
      <c r="X40" s="1570"/>
    </row>
    <row r="41" spans="1:24" ht="18" customHeight="1">
      <c r="A41" s="1581"/>
      <c r="B41" s="1264"/>
      <c r="C41" s="1464"/>
      <c r="D41" s="269"/>
      <c r="E41" s="406"/>
      <c r="G41" s="1237"/>
      <c r="H41" s="1560"/>
      <c r="I41" s="1287"/>
      <c r="J41" s="1506"/>
      <c r="K41" s="1323"/>
      <c r="L41" s="1552"/>
      <c r="M41" s="1553"/>
      <c r="N41" s="1326"/>
      <c r="O41" s="1327"/>
      <c r="P41" s="1426"/>
      <c r="Q41" s="1427"/>
      <c r="R41" s="1426"/>
      <c r="S41" s="1427"/>
      <c r="T41" s="1276"/>
      <c r="U41" s="1295"/>
      <c r="V41" s="1441"/>
      <c r="W41" s="1437"/>
      <c r="X41" s="1571"/>
    </row>
    <row r="42" spans="1:24" ht="18" customHeight="1">
      <c r="A42" s="1581"/>
      <c r="B42" s="1265"/>
      <c r="C42" s="1464"/>
      <c r="D42" s="269"/>
      <c r="E42" s="406"/>
      <c r="G42" s="1237"/>
      <c r="H42" s="298"/>
      <c r="I42" s="1286" t="s">
        <v>160</v>
      </c>
      <c r="J42" s="1477">
        <v>121</v>
      </c>
      <c r="K42" s="1322" t="s">
        <v>526</v>
      </c>
      <c r="L42" s="1324" t="s">
        <v>491</v>
      </c>
      <c r="M42" s="1325"/>
      <c r="N42" s="1324" t="s">
        <v>161</v>
      </c>
      <c r="O42" s="1325"/>
      <c r="P42" s="1422"/>
      <c r="Q42" s="1423"/>
      <c r="R42" s="1422"/>
      <c r="S42" s="1423"/>
      <c r="T42" s="1276"/>
      <c r="U42" s="1295"/>
      <c r="V42" s="1441"/>
      <c r="W42" s="1437"/>
      <c r="X42" s="1571"/>
    </row>
    <row r="43" spans="1:24" ht="18" customHeight="1">
      <c r="A43" s="1581"/>
      <c r="B43" s="1517"/>
      <c r="C43" s="1464"/>
      <c r="D43" s="321" t="s">
        <v>637</v>
      </c>
      <c r="E43" s="406"/>
      <c r="G43" s="1237"/>
      <c r="H43" s="299"/>
      <c r="I43" s="1287"/>
      <c r="J43" s="1506"/>
      <c r="K43" s="1323"/>
      <c r="L43" s="1326"/>
      <c r="M43" s="1327"/>
      <c r="N43" s="1326"/>
      <c r="O43" s="1327"/>
      <c r="P43" s="1426"/>
      <c r="Q43" s="1427"/>
      <c r="R43" s="1426"/>
      <c r="S43" s="1427"/>
      <c r="T43" s="1276"/>
      <c r="U43" s="1295"/>
      <c r="V43" s="1441"/>
      <c r="W43" s="1437"/>
      <c r="X43" s="1571"/>
    </row>
    <row r="44" spans="1:24" s="183" customFormat="1" ht="24" customHeight="1">
      <c r="A44" s="1272" t="s">
        <v>663</v>
      </c>
      <c r="B44" s="1461"/>
      <c r="C44" s="384"/>
      <c r="D44" s="328" t="str">
        <f>Henkan(V33)</f>
        <v/>
      </c>
      <c r="E44" s="372"/>
      <c r="F44" s="276"/>
      <c r="G44" s="1237"/>
      <c r="H44" s="300"/>
      <c r="I44" s="301" t="s">
        <v>596</v>
      </c>
      <c r="J44" s="385" t="s">
        <v>6</v>
      </c>
      <c r="K44" s="302" t="s">
        <v>510</v>
      </c>
      <c r="L44" s="1548"/>
      <c r="M44" s="1549"/>
      <c r="N44" s="1548"/>
      <c r="O44" s="1549"/>
      <c r="P44" s="1546"/>
      <c r="Q44" s="1547"/>
      <c r="R44" s="1546"/>
      <c r="S44" s="1547"/>
      <c r="T44" s="53"/>
      <c r="U44" s="1296"/>
      <c r="V44" s="1441"/>
      <c r="W44" s="1437"/>
      <c r="X44" s="1572"/>
    </row>
    <row r="45" spans="1:24" s="184" customFormat="1" ht="30" customHeight="1">
      <c r="A45" s="1578"/>
      <c r="B45" s="140"/>
      <c r="C45" s="386"/>
      <c r="D45" s="1351">
        <f>Henkan(U45)</f>
        <v>0</v>
      </c>
      <c r="E45" s="1488"/>
      <c r="F45" s="303"/>
      <c r="G45" s="1126" t="s">
        <v>18</v>
      </c>
      <c r="H45" s="1558" t="s">
        <v>536</v>
      </c>
      <c r="I45" s="290" t="s">
        <v>147</v>
      </c>
      <c r="J45" s="640">
        <v>42</v>
      </c>
      <c r="K45" s="357" t="s">
        <v>185</v>
      </c>
      <c r="L45" s="1445" t="s">
        <v>150</v>
      </c>
      <c r="M45" s="1446"/>
      <c r="N45" s="1445" t="s">
        <v>152</v>
      </c>
      <c r="O45" s="1446"/>
      <c r="P45" s="1445" t="s">
        <v>153</v>
      </c>
      <c r="Q45" s="1446"/>
      <c r="R45" s="1445" t="s">
        <v>155</v>
      </c>
      <c r="S45" s="1446"/>
      <c r="T45" s="91"/>
      <c r="U45" s="1403" t="s">
        <v>523</v>
      </c>
      <c r="V45" s="1575"/>
      <c r="W45" s="1567"/>
      <c r="X45" s="1564"/>
    </row>
    <row r="46" spans="1:24" s="184" customFormat="1" ht="30" customHeight="1">
      <c r="A46" s="1579"/>
      <c r="B46" s="343"/>
      <c r="C46" s="370"/>
      <c r="D46" s="1352"/>
      <c r="E46" s="1488"/>
      <c r="F46" s="303"/>
      <c r="G46" s="1127"/>
      <c r="H46" s="1559"/>
      <c r="I46" s="332" t="s">
        <v>511</v>
      </c>
      <c r="J46" s="641">
        <v>47</v>
      </c>
      <c r="K46" s="326" t="s">
        <v>530</v>
      </c>
      <c r="L46" s="1465" t="s">
        <v>512</v>
      </c>
      <c r="M46" s="1466"/>
      <c r="N46" s="1467" t="s">
        <v>560</v>
      </c>
      <c r="O46" s="1468"/>
      <c r="P46" s="359"/>
      <c r="Q46" s="360"/>
      <c r="R46" s="359"/>
      <c r="S46" s="360"/>
      <c r="T46" s="342"/>
      <c r="U46" s="1295"/>
      <c r="V46" s="1576"/>
      <c r="W46" s="1568"/>
      <c r="X46" s="1565"/>
    </row>
    <row r="47" spans="1:24" ht="21" customHeight="1">
      <c r="A47" s="1579"/>
      <c r="B47" s="1534"/>
      <c r="C47" s="1464"/>
      <c r="D47" s="1352"/>
      <c r="E47" s="1488"/>
      <c r="F47" s="268"/>
      <c r="G47" s="1127"/>
      <c r="H47" s="1559"/>
      <c r="I47" s="1286" t="s">
        <v>149</v>
      </c>
      <c r="J47" s="1472">
        <v>55</v>
      </c>
      <c r="K47" s="1322" t="s">
        <v>531</v>
      </c>
      <c r="L47" s="1292" t="s">
        <v>144</v>
      </c>
      <c r="M47" s="1293"/>
      <c r="N47" s="1449" t="s">
        <v>655</v>
      </c>
      <c r="O47" s="1450"/>
      <c r="P47" s="1422"/>
      <c r="Q47" s="1423"/>
      <c r="R47" s="1422"/>
      <c r="S47" s="1423"/>
      <c r="T47" s="1573"/>
      <c r="U47" s="1295"/>
      <c r="V47" s="1576"/>
      <c r="W47" s="1568"/>
      <c r="X47" s="1565"/>
    </row>
    <row r="48" spans="1:24" ht="21" customHeight="1">
      <c r="A48" s="1579"/>
      <c r="B48" s="1534"/>
      <c r="C48" s="1464"/>
      <c r="D48" s="1352"/>
      <c r="E48" s="372"/>
      <c r="F48" s="268"/>
      <c r="G48" s="1237" t="s">
        <v>872</v>
      </c>
      <c r="H48" s="1559"/>
      <c r="I48" s="1489"/>
      <c r="J48" s="1481"/>
      <c r="K48" s="1480"/>
      <c r="L48" s="1292" t="s">
        <v>145</v>
      </c>
      <c r="M48" s="1293"/>
      <c r="N48" s="1451"/>
      <c r="O48" s="1452"/>
      <c r="P48" s="1424"/>
      <c r="Q48" s="1425"/>
      <c r="R48" s="1424"/>
      <c r="S48" s="1425"/>
      <c r="T48" s="1574"/>
      <c r="U48" s="1295"/>
      <c r="V48" s="1576"/>
      <c r="W48" s="1568"/>
      <c r="X48" s="1565"/>
    </row>
    <row r="49" spans="1:24" ht="24" customHeight="1">
      <c r="A49" s="1579"/>
      <c r="B49" s="1534"/>
      <c r="C49" s="1464"/>
      <c r="D49" s="1533"/>
      <c r="E49" s="372"/>
      <c r="F49" s="268"/>
      <c r="G49" s="1237"/>
      <c r="H49" s="1559"/>
      <c r="I49" s="1489"/>
      <c r="J49" s="1481"/>
      <c r="K49" s="1480"/>
      <c r="L49" s="1292" t="s">
        <v>146</v>
      </c>
      <c r="M49" s="1293"/>
      <c r="N49" s="1453" t="s">
        <v>385</v>
      </c>
      <c r="O49" s="1454"/>
      <c r="P49" s="1424"/>
      <c r="Q49" s="1425"/>
      <c r="R49" s="1424"/>
      <c r="S49" s="1425"/>
      <c r="T49" s="1574"/>
      <c r="U49" s="1295"/>
      <c r="V49" s="1576"/>
      <c r="W49" s="1568"/>
      <c r="X49" s="1565"/>
    </row>
    <row r="50" spans="1:24" ht="21" customHeight="1">
      <c r="A50" s="1579"/>
      <c r="B50" s="1534"/>
      <c r="C50" s="1464"/>
      <c r="D50" s="387"/>
      <c r="E50" s="406"/>
      <c r="F50" s="268"/>
      <c r="G50" s="1237"/>
      <c r="H50" s="1559"/>
      <c r="I50" s="1489"/>
      <c r="J50" s="1481"/>
      <c r="K50" s="1480"/>
      <c r="L50" s="1292" t="s">
        <v>142</v>
      </c>
      <c r="M50" s="1293"/>
      <c r="N50" s="1324" t="s">
        <v>168</v>
      </c>
      <c r="O50" s="1325"/>
      <c r="P50" s="1424"/>
      <c r="Q50" s="1425"/>
      <c r="R50" s="1424"/>
      <c r="S50" s="1425"/>
      <c r="T50" s="1574"/>
      <c r="U50" s="1295"/>
      <c r="V50" s="1576"/>
      <c r="W50" s="1568"/>
      <c r="X50" s="1565"/>
    </row>
    <row r="51" spans="1:24" ht="21" customHeight="1">
      <c r="A51" s="1579"/>
      <c r="B51" s="1535"/>
      <c r="C51" s="1464"/>
      <c r="D51" s="387"/>
      <c r="E51" s="406"/>
      <c r="F51" s="268"/>
      <c r="G51" s="1237"/>
      <c r="H51" s="1559"/>
      <c r="I51" s="1490"/>
      <c r="J51" s="1473"/>
      <c r="K51" s="1323"/>
      <c r="L51" s="1292" t="s">
        <v>143</v>
      </c>
      <c r="M51" s="1293"/>
      <c r="N51" s="1326"/>
      <c r="O51" s="1327"/>
      <c r="P51" s="1426"/>
      <c r="Q51" s="1427"/>
      <c r="R51" s="1426"/>
      <c r="S51" s="1427"/>
      <c r="T51" s="1544"/>
      <c r="U51" s="1295"/>
      <c r="V51" s="1576"/>
      <c r="W51" s="1568"/>
      <c r="X51" s="1565"/>
    </row>
    <row r="52" spans="1:24" ht="18" customHeight="1">
      <c r="A52" s="1579"/>
      <c r="B52" s="1584"/>
      <c r="C52" s="1463"/>
      <c r="D52" s="269"/>
      <c r="E52" s="406"/>
      <c r="F52" s="268"/>
      <c r="G52" s="1237"/>
      <c r="H52" s="1559"/>
      <c r="I52" s="1489" t="s">
        <v>159</v>
      </c>
      <c r="J52" s="1478">
        <v>120</v>
      </c>
      <c r="K52" s="1480" t="s">
        <v>526</v>
      </c>
      <c r="L52" s="1550"/>
      <c r="M52" s="1551"/>
      <c r="N52" s="1561" t="s">
        <v>492</v>
      </c>
      <c r="O52" s="1562"/>
      <c r="P52" s="1424"/>
      <c r="Q52" s="1425"/>
      <c r="R52" s="1424"/>
      <c r="S52" s="1425"/>
      <c r="T52" s="1544"/>
      <c r="U52" s="1295"/>
      <c r="V52" s="1576"/>
      <c r="W52" s="1568"/>
      <c r="X52" s="1565"/>
    </row>
    <row r="53" spans="1:24" ht="18" customHeight="1">
      <c r="A53" s="1579"/>
      <c r="B53" s="1584"/>
      <c r="C53" s="1464"/>
      <c r="D53" s="269"/>
      <c r="E53" s="406"/>
      <c r="G53" s="1237"/>
      <c r="H53" s="304"/>
      <c r="I53" s="1287"/>
      <c r="J53" s="1506"/>
      <c r="K53" s="1323"/>
      <c r="L53" s="1552"/>
      <c r="M53" s="1553"/>
      <c r="N53" s="1326"/>
      <c r="O53" s="1327"/>
      <c r="P53" s="1426"/>
      <c r="Q53" s="1427"/>
      <c r="R53" s="1426"/>
      <c r="S53" s="1427"/>
      <c r="T53" s="1545"/>
      <c r="U53" s="1295"/>
      <c r="V53" s="1576"/>
      <c r="W53" s="1568"/>
      <c r="X53" s="1565"/>
    </row>
    <row r="54" spans="1:24" ht="18" customHeight="1">
      <c r="A54" s="1579"/>
      <c r="B54" s="1582"/>
      <c r="C54" s="1464"/>
      <c r="D54" s="269"/>
      <c r="E54" s="406"/>
      <c r="G54" s="1237"/>
      <c r="H54" s="350"/>
      <c r="I54" s="1286" t="s">
        <v>160</v>
      </c>
      <c r="J54" s="1477">
        <v>121</v>
      </c>
      <c r="K54" s="1322" t="s">
        <v>526</v>
      </c>
      <c r="L54" s="1324" t="s">
        <v>491</v>
      </c>
      <c r="M54" s="1325"/>
      <c r="N54" s="1324" t="s">
        <v>161</v>
      </c>
      <c r="O54" s="1325"/>
      <c r="P54" s="1422"/>
      <c r="Q54" s="1423"/>
      <c r="R54" s="1422"/>
      <c r="S54" s="1423"/>
      <c r="T54" s="1276"/>
      <c r="U54" s="1295"/>
      <c r="V54" s="1576"/>
      <c r="W54" s="1568"/>
      <c r="X54" s="1565"/>
    </row>
    <row r="55" spans="1:24" ht="18" customHeight="1">
      <c r="A55" s="1579"/>
      <c r="B55" s="1534"/>
      <c r="C55" s="1464"/>
      <c r="D55" s="387" t="s">
        <v>638</v>
      </c>
      <c r="E55" s="406"/>
      <c r="G55" s="1237"/>
      <c r="H55" s="289"/>
      <c r="I55" s="1287"/>
      <c r="J55" s="1506"/>
      <c r="K55" s="1323"/>
      <c r="L55" s="1326"/>
      <c r="M55" s="1327"/>
      <c r="N55" s="1326"/>
      <c r="O55" s="1327"/>
      <c r="P55" s="1426"/>
      <c r="Q55" s="1427"/>
      <c r="R55" s="1426"/>
      <c r="S55" s="1427"/>
      <c r="T55" s="1276"/>
      <c r="U55" s="1295"/>
      <c r="V55" s="1576"/>
      <c r="W55" s="1568"/>
      <c r="X55" s="1565"/>
    </row>
    <row r="56" spans="1:24" s="183" customFormat="1" ht="24" customHeight="1">
      <c r="A56" s="1272" t="s">
        <v>663</v>
      </c>
      <c r="B56" s="1461"/>
      <c r="C56" s="384"/>
      <c r="D56" s="328" t="str">
        <f>Henkan(V45)</f>
        <v/>
      </c>
      <c r="E56" s="372"/>
      <c r="F56" s="276"/>
      <c r="G56" s="1238"/>
      <c r="H56" s="305"/>
      <c r="I56" s="295" t="s">
        <v>596</v>
      </c>
      <c r="J56" s="645" t="s">
        <v>6</v>
      </c>
      <c r="K56" s="306" t="s">
        <v>510</v>
      </c>
      <c r="L56" s="1554"/>
      <c r="M56" s="1555"/>
      <c r="N56" s="1554"/>
      <c r="O56" s="1555"/>
      <c r="P56" s="1556"/>
      <c r="Q56" s="1557"/>
      <c r="R56" s="1556"/>
      <c r="S56" s="1557"/>
      <c r="T56" s="646"/>
      <c r="U56" s="1296"/>
      <c r="V56" s="1577"/>
      <c r="W56" s="1569"/>
      <c r="X56" s="1566"/>
    </row>
  </sheetData>
  <sheetProtection sheet="1" objects="1" scenarios="1"/>
  <mergeCells count="315">
    <mergeCell ref="A45:A55"/>
    <mergeCell ref="E45:E47"/>
    <mergeCell ref="A33:A43"/>
    <mergeCell ref="D33:D39"/>
    <mergeCell ref="B54:B55"/>
    <mergeCell ref="C54:C55"/>
    <mergeCell ref="A44:B44"/>
    <mergeCell ref="I52:I53"/>
    <mergeCell ref="I54:I55"/>
    <mergeCell ref="D45:D49"/>
    <mergeCell ref="G33:G38"/>
    <mergeCell ref="I33:I35"/>
    <mergeCell ref="I36:I37"/>
    <mergeCell ref="C38:C39"/>
    <mergeCell ref="G39:G44"/>
    <mergeCell ref="I42:I43"/>
    <mergeCell ref="B52:B53"/>
    <mergeCell ref="C52:C53"/>
    <mergeCell ref="G45:G47"/>
    <mergeCell ref="I47:I51"/>
    <mergeCell ref="H45:H52"/>
    <mergeCell ref="B40:B41"/>
    <mergeCell ref="C33:C35"/>
    <mergeCell ref="B36:B37"/>
    <mergeCell ref="L46:M46"/>
    <mergeCell ref="K52:K53"/>
    <mergeCell ref="K42:K43"/>
    <mergeCell ref="L45:M45"/>
    <mergeCell ref="L49:M49"/>
    <mergeCell ref="N49:O49"/>
    <mergeCell ref="N52:O53"/>
    <mergeCell ref="N47:O48"/>
    <mergeCell ref="P35:Q35"/>
    <mergeCell ref="L47:M47"/>
    <mergeCell ref="L50:M50"/>
    <mergeCell ref="N45:O45"/>
    <mergeCell ref="P45:Q45"/>
    <mergeCell ref="X45:X56"/>
    <mergeCell ref="W45:W56"/>
    <mergeCell ref="R56:S56"/>
    <mergeCell ref="J42:J43"/>
    <mergeCell ref="J40:J41"/>
    <mergeCell ref="K38:K39"/>
    <mergeCell ref="L42:M43"/>
    <mergeCell ref="L38:M39"/>
    <mergeCell ref="P38:Q39"/>
    <mergeCell ref="P40:Q41"/>
    <mergeCell ref="N42:O43"/>
    <mergeCell ref="P42:Q43"/>
    <mergeCell ref="N46:O46"/>
    <mergeCell ref="J52:J53"/>
    <mergeCell ref="J47:J51"/>
    <mergeCell ref="K47:K51"/>
    <mergeCell ref="L51:M51"/>
    <mergeCell ref="X40:X44"/>
    <mergeCell ref="J54:J55"/>
    <mergeCell ref="K54:K55"/>
    <mergeCell ref="T47:T51"/>
    <mergeCell ref="L44:M44"/>
    <mergeCell ref="U33:U44"/>
    <mergeCell ref="V45:V56"/>
    <mergeCell ref="A56:B56"/>
    <mergeCell ref="L56:M56"/>
    <mergeCell ref="N56:O56"/>
    <mergeCell ref="P56:Q56"/>
    <mergeCell ref="G48:G56"/>
    <mergeCell ref="L52:M53"/>
    <mergeCell ref="N34:O34"/>
    <mergeCell ref="L35:M35"/>
    <mergeCell ref="N35:O35"/>
    <mergeCell ref="N38:O39"/>
    <mergeCell ref="P36:Q36"/>
    <mergeCell ref="L54:M55"/>
    <mergeCell ref="J38:J39"/>
    <mergeCell ref="I40:I41"/>
    <mergeCell ref="H33:H41"/>
    <mergeCell ref="I38:I39"/>
    <mergeCell ref="N40:O41"/>
    <mergeCell ref="N36:O36"/>
    <mergeCell ref="N37:O37"/>
    <mergeCell ref="J33:J35"/>
    <mergeCell ref="J36:J37"/>
    <mergeCell ref="K36:K37"/>
    <mergeCell ref="L34:M34"/>
    <mergeCell ref="L48:M48"/>
    <mergeCell ref="L33:M33"/>
    <mergeCell ref="N44:O44"/>
    <mergeCell ref="L40:M41"/>
    <mergeCell ref="L36:M37"/>
    <mergeCell ref="P16:Q17"/>
    <mergeCell ref="P20:Q20"/>
    <mergeCell ref="L24:M24"/>
    <mergeCell ref="P34:Q34"/>
    <mergeCell ref="N30:O31"/>
    <mergeCell ref="P37:Q37"/>
    <mergeCell ref="P33:Q33"/>
    <mergeCell ref="P44:Q44"/>
    <mergeCell ref="P19:Q19"/>
    <mergeCell ref="P23:Q23"/>
    <mergeCell ref="P25:Q25"/>
    <mergeCell ref="N33:O33"/>
    <mergeCell ref="N22:O22"/>
    <mergeCell ref="P22:Q22"/>
    <mergeCell ref="L16:M17"/>
    <mergeCell ref="P26:Q27"/>
    <mergeCell ref="L26:M27"/>
    <mergeCell ref="N26:O27"/>
    <mergeCell ref="L21:M21"/>
    <mergeCell ref="N19:O19"/>
    <mergeCell ref="T54:T55"/>
    <mergeCell ref="N54:O55"/>
    <mergeCell ref="P54:Q55"/>
    <mergeCell ref="R54:S55"/>
    <mergeCell ref="R42:S43"/>
    <mergeCell ref="T38:T39"/>
    <mergeCell ref="R38:S39"/>
    <mergeCell ref="T40:T41"/>
    <mergeCell ref="T42:T43"/>
    <mergeCell ref="N50:O51"/>
    <mergeCell ref="P52:Q53"/>
    <mergeCell ref="R52:S53"/>
    <mergeCell ref="P47:Q51"/>
    <mergeCell ref="T52:T53"/>
    <mergeCell ref="R47:S51"/>
    <mergeCell ref="R45:S45"/>
    <mergeCell ref="R44:S44"/>
    <mergeCell ref="R40:S41"/>
    <mergeCell ref="R11:S11"/>
    <mergeCell ref="R16:S17"/>
    <mergeCell ref="P14:Q15"/>
    <mergeCell ref="J16:J17"/>
    <mergeCell ref="L20:M20"/>
    <mergeCell ref="L22:M23"/>
    <mergeCell ref="I19:I21"/>
    <mergeCell ref="I12:I13"/>
    <mergeCell ref="I10:I11"/>
    <mergeCell ref="P10:Q10"/>
    <mergeCell ref="L12:M13"/>
    <mergeCell ref="N12:O13"/>
    <mergeCell ref="R10:S10"/>
    <mergeCell ref="R12:S13"/>
    <mergeCell ref="N10:O11"/>
    <mergeCell ref="P11:Q11"/>
    <mergeCell ref="P12:Q13"/>
    <mergeCell ref="L10:M10"/>
    <mergeCell ref="J10:J11"/>
    <mergeCell ref="L11:M11"/>
    <mergeCell ref="P24:Q24"/>
    <mergeCell ref="N28:O29"/>
    <mergeCell ref="P28:Q29"/>
    <mergeCell ref="P30:Q31"/>
    <mergeCell ref="N24:O25"/>
    <mergeCell ref="I24:I25"/>
    <mergeCell ref="J26:J27"/>
    <mergeCell ref="I14:I15"/>
    <mergeCell ref="I22:I23"/>
    <mergeCell ref="P21:Q21"/>
    <mergeCell ref="K28:K29"/>
    <mergeCell ref="N23:O23"/>
    <mergeCell ref="N16:O17"/>
    <mergeCell ref="N14:O15"/>
    <mergeCell ref="N21:O21"/>
    <mergeCell ref="N20:O20"/>
    <mergeCell ref="B28:B29"/>
    <mergeCell ref="B30:B31"/>
    <mergeCell ref="B38:B39"/>
    <mergeCell ref="B26:B27"/>
    <mergeCell ref="C19:C21"/>
    <mergeCell ref="C30:C31"/>
    <mergeCell ref="C28:C29"/>
    <mergeCell ref="G3:J3"/>
    <mergeCell ref="C10:C11"/>
    <mergeCell ref="C14:C15"/>
    <mergeCell ref="I16:I17"/>
    <mergeCell ref="J14:J15"/>
    <mergeCell ref="J24:J25"/>
    <mergeCell ref="I26:I27"/>
    <mergeCell ref="G5:G10"/>
    <mergeCell ref="J28:J29"/>
    <mergeCell ref="A18:B18"/>
    <mergeCell ref="A19:A31"/>
    <mergeCell ref="D19:D25"/>
    <mergeCell ref="D28:D31"/>
    <mergeCell ref="E19:E21"/>
    <mergeCell ref="G11:G32"/>
    <mergeCell ref="B16:B17"/>
    <mergeCell ref="A5:A17"/>
    <mergeCell ref="C26:C27"/>
    <mergeCell ref="C22:C23"/>
    <mergeCell ref="J12:J13"/>
    <mergeCell ref="L25:M25"/>
    <mergeCell ref="K12:K13"/>
    <mergeCell ref="B24:B25"/>
    <mergeCell ref="K10:K11"/>
    <mergeCell ref="D5:D11"/>
    <mergeCell ref="D14:D17"/>
    <mergeCell ref="C12:C13"/>
    <mergeCell ref="C16:C17"/>
    <mergeCell ref="B19:B21"/>
    <mergeCell ref="B22:B23"/>
    <mergeCell ref="H5:H9"/>
    <mergeCell ref="I8:I9"/>
    <mergeCell ref="K8:K9"/>
    <mergeCell ref="L5:M5"/>
    <mergeCell ref="L8:M9"/>
    <mergeCell ref="J8:J9"/>
    <mergeCell ref="L14:M15"/>
    <mergeCell ref="K22:K23"/>
    <mergeCell ref="K16:K17"/>
    <mergeCell ref="L19:M19"/>
    <mergeCell ref="K14:K15"/>
    <mergeCell ref="N4:O4"/>
    <mergeCell ref="P4:Q4"/>
    <mergeCell ref="L7:M7"/>
    <mergeCell ref="I5:I7"/>
    <mergeCell ref="J5:J7"/>
    <mergeCell ref="R4:S4"/>
    <mergeCell ref="K3:T3"/>
    <mergeCell ref="V3:V4"/>
    <mergeCell ref="P9:Q9"/>
    <mergeCell ref="R9:S9"/>
    <mergeCell ref="T5:T7"/>
    <mergeCell ref="P8:Q8"/>
    <mergeCell ref="N5:O5"/>
    <mergeCell ref="N9:O9"/>
    <mergeCell ref="T8:T9"/>
    <mergeCell ref="N8:O8"/>
    <mergeCell ref="R5:S5"/>
    <mergeCell ref="R6:S7"/>
    <mergeCell ref="P7:Q7"/>
    <mergeCell ref="N7:O7"/>
    <mergeCell ref="R8:S8"/>
    <mergeCell ref="P5:Q5"/>
    <mergeCell ref="P6:Q6"/>
    <mergeCell ref="L4:M4"/>
    <mergeCell ref="W1:X1"/>
    <mergeCell ref="X5:X7"/>
    <mergeCell ref="X3:X4"/>
    <mergeCell ref="X19:X21"/>
    <mergeCell ref="U3:U4"/>
    <mergeCell ref="U2:X2"/>
    <mergeCell ref="X26:X32"/>
    <mergeCell ref="X12:X18"/>
    <mergeCell ref="U5:U18"/>
    <mergeCell ref="U19:U32"/>
    <mergeCell ref="W5:W18"/>
    <mergeCell ref="W19:W32"/>
    <mergeCell ref="X33:X35"/>
    <mergeCell ref="V19:V32"/>
    <mergeCell ref="V33:V44"/>
    <mergeCell ref="V5:V18"/>
    <mergeCell ref="W33:W44"/>
    <mergeCell ref="H19:H23"/>
    <mergeCell ref="J19:J21"/>
    <mergeCell ref="N6:O6"/>
    <mergeCell ref="T12:T13"/>
    <mergeCell ref="L6:M6"/>
    <mergeCell ref="T10:T11"/>
    <mergeCell ref="J30:J31"/>
    <mergeCell ref="K30:K31"/>
    <mergeCell ref="L30:M31"/>
    <mergeCell ref="K26:K27"/>
    <mergeCell ref="I30:I31"/>
    <mergeCell ref="I28:I29"/>
    <mergeCell ref="K24:K25"/>
    <mergeCell ref="T28:T29"/>
    <mergeCell ref="T30:T31"/>
    <mergeCell ref="L28:M29"/>
    <mergeCell ref="T22:T23"/>
    <mergeCell ref="J22:J23"/>
    <mergeCell ref="T36:T37"/>
    <mergeCell ref="R37:S37"/>
    <mergeCell ref="R26:S27"/>
    <mergeCell ref="T33:T35"/>
    <mergeCell ref="T24:T25"/>
    <mergeCell ref="T19:T21"/>
    <mergeCell ref="T14:T15"/>
    <mergeCell ref="T16:T17"/>
    <mergeCell ref="R28:S29"/>
    <mergeCell ref="R14:S15"/>
    <mergeCell ref="T26:T27"/>
    <mergeCell ref="R30:S31"/>
    <mergeCell ref="R36:S36"/>
    <mergeCell ref="R33:S33"/>
    <mergeCell ref="R34:S35"/>
    <mergeCell ref="R25:S25"/>
    <mergeCell ref="R22:S22"/>
    <mergeCell ref="R24:S24"/>
    <mergeCell ref="R20:S21"/>
    <mergeCell ref="R23:S23"/>
    <mergeCell ref="R19:S19"/>
    <mergeCell ref="U45:U56"/>
    <mergeCell ref="B3:B4"/>
    <mergeCell ref="C3:C4"/>
    <mergeCell ref="D3:D4"/>
    <mergeCell ref="E3:E4"/>
    <mergeCell ref="B14:B15"/>
    <mergeCell ref="B42:B43"/>
    <mergeCell ref="C42:C43"/>
    <mergeCell ref="B47:B51"/>
    <mergeCell ref="C47:C51"/>
    <mergeCell ref="A32:B32"/>
    <mergeCell ref="C40:C41"/>
    <mergeCell ref="B33:B35"/>
    <mergeCell ref="C36:C37"/>
    <mergeCell ref="B5:B7"/>
    <mergeCell ref="E5:E7"/>
    <mergeCell ref="C5:C7"/>
    <mergeCell ref="B8:B9"/>
    <mergeCell ref="C8:C9"/>
    <mergeCell ref="B12:B13"/>
    <mergeCell ref="C24:C25"/>
    <mergeCell ref="B10:B11"/>
    <mergeCell ref="E33:E35"/>
    <mergeCell ref="K40:K41"/>
  </mergeCells>
  <phoneticPr fontId="4"/>
  <conditionalFormatting sqref="J18">
    <cfRule type="expression" dxfId="553" priority="92" stopIfTrue="1">
      <formula>$A18="-1"</formula>
    </cfRule>
  </conditionalFormatting>
  <conditionalFormatting sqref="J32">
    <cfRule type="expression" dxfId="552" priority="53" stopIfTrue="1">
      <formula>$A32="-1"</formula>
    </cfRule>
  </conditionalFormatting>
  <conditionalFormatting sqref="J44">
    <cfRule type="expression" dxfId="551" priority="24">
      <formula>$A44="-1"</formula>
    </cfRule>
  </conditionalFormatting>
  <conditionalFormatting sqref="J56">
    <cfRule type="expression" dxfId="550" priority="1">
      <formula>$A56="-1"</formula>
    </cfRule>
  </conditionalFormatting>
  <conditionalFormatting sqref="K5">
    <cfRule type="expression" dxfId="549" priority="128">
      <formula>$B5=1</formula>
    </cfRule>
  </conditionalFormatting>
  <conditionalFormatting sqref="K6">
    <cfRule type="expression" dxfId="548" priority="127">
      <formula>$B5=11</formula>
    </cfRule>
  </conditionalFormatting>
  <conditionalFormatting sqref="K7">
    <cfRule type="expression" dxfId="547" priority="126">
      <formula>$B5=12</formula>
    </cfRule>
  </conditionalFormatting>
  <conditionalFormatting sqref="K8:K11">
    <cfRule type="expression" dxfId="546" priority="110" stopIfTrue="1">
      <formula>$B8=1</formula>
    </cfRule>
  </conditionalFormatting>
  <conditionalFormatting sqref="K12:K17">
    <cfRule type="expression" dxfId="545" priority="99">
      <formula>$B12=1</formula>
    </cfRule>
  </conditionalFormatting>
  <conditionalFormatting sqref="K18">
    <cfRule type="expression" dxfId="544" priority="93" stopIfTrue="1">
      <formula>$A18="1"</formula>
    </cfRule>
  </conditionalFormatting>
  <conditionalFormatting sqref="K19">
    <cfRule type="expression" dxfId="543" priority="89">
      <formula>$B19=1</formula>
    </cfRule>
  </conditionalFormatting>
  <conditionalFormatting sqref="K20">
    <cfRule type="expression" dxfId="542" priority="88">
      <formula>$B19=11</formula>
    </cfRule>
  </conditionalFormatting>
  <conditionalFormatting sqref="K21">
    <cfRule type="expression" dxfId="541" priority="87">
      <formula>$B19=12</formula>
    </cfRule>
  </conditionalFormatting>
  <conditionalFormatting sqref="K22:K25">
    <cfRule type="expression" dxfId="540" priority="71" stopIfTrue="1">
      <formula>$B22=1</formula>
    </cfRule>
  </conditionalFormatting>
  <conditionalFormatting sqref="K26:K31">
    <cfRule type="expression" dxfId="539" priority="60">
      <formula>$B26=1</formula>
    </cfRule>
  </conditionalFormatting>
  <conditionalFormatting sqref="K32">
    <cfRule type="expression" dxfId="538" priority="54" stopIfTrue="1">
      <formula>$A32="1"</formula>
    </cfRule>
  </conditionalFormatting>
  <conditionalFormatting sqref="K33">
    <cfRule type="expression" dxfId="537" priority="50">
      <formula>$B33=1</formula>
    </cfRule>
  </conditionalFormatting>
  <conditionalFormatting sqref="K34">
    <cfRule type="expression" dxfId="536" priority="49">
      <formula>$B33=11</formula>
    </cfRule>
  </conditionalFormatting>
  <conditionalFormatting sqref="K35">
    <cfRule type="expression" dxfId="535" priority="48">
      <formula>$B33=12</formula>
    </cfRule>
  </conditionalFormatting>
  <conditionalFormatting sqref="K36:K37">
    <cfRule type="expression" dxfId="534" priority="36" stopIfTrue="1">
      <formula>$B36=1</formula>
    </cfRule>
  </conditionalFormatting>
  <conditionalFormatting sqref="K38:K43">
    <cfRule type="expression" dxfId="533" priority="27">
      <formula>$B38=1</formula>
    </cfRule>
  </conditionalFormatting>
  <conditionalFormatting sqref="K45:K55">
    <cfRule type="expression" dxfId="532" priority="4">
      <formula>$B45=1</formula>
    </cfRule>
  </conditionalFormatting>
  <conditionalFormatting sqref="L14">
    <cfRule type="expression" dxfId="531" priority="102" stopIfTrue="1">
      <formula>$B14=21</formula>
    </cfRule>
  </conditionalFormatting>
  <conditionalFormatting sqref="L28">
    <cfRule type="expression" dxfId="530" priority="63" stopIfTrue="1">
      <formula>$B28=21</formula>
    </cfRule>
  </conditionalFormatting>
  <conditionalFormatting sqref="L38">
    <cfRule type="expression" dxfId="529" priority="32" stopIfTrue="1">
      <formula>$B38=21</formula>
    </cfRule>
  </conditionalFormatting>
  <conditionalFormatting sqref="L5:M5">
    <cfRule type="expression" dxfId="528" priority="125">
      <formula>$B5=26</formula>
    </cfRule>
  </conditionalFormatting>
  <conditionalFormatting sqref="L6:M6">
    <cfRule type="expression" dxfId="527" priority="124">
      <formula>$B5=21</formula>
    </cfRule>
  </conditionalFormatting>
  <conditionalFormatting sqref="L7:M7">
    <cfRule type="expression" dxfId="526" priority="123">
      <formula>$B5=22</formula>
    </cfRule>
  </conditionalFormatting>
  <conditionalFormatting sqref="L8:M10">
    <cfRule type="expression" dxfId="525" priority="108" stopIfTrue="1">
      <formula>$B8=21</formula>
    </cfRule>
  </conditionalFormatting>
  <conditionalFormatting sqref="L11:M11">
    <cfRule type="expression" dxfId="524" priority="109" stopIfTrue="1">
      <formula>$B10=22</formula>
    </cfRule>
  </conditionalFormatting>
  <conditionalFormatting sqref="L12:M13">
    <cfRule type="expression" dxfId="523" priority="104">
      <formula>$B12=21</formula>
    </cfRule>
  </conditionalFormatting>
  <conditionalFormatting sqref="L16:M17">
    <cfRule type="expression" dxfId="522" priority="98">
      <formula>$B16=21</formula>
    </cfRule>
  </conditionalFormatting>
  <conditionalFormatting sqref="L19:M19">
    <cfRule type="expression" dxfId="521" priority="86">
      <formula>$B19=26</formula>
    </cfRule>
  </conditionalFormatting>
  <conditionalFormatting sqref="L20:M20">
    <cfRule type="expression" dxfId="520" priority="85">
      <formula>$B19=21</formula>
    </cfRule>
  </conditionalFormatting>
  <conditionalFormatting sqref="L21:M21">
    <cfRule type="expression" dxfId="519" priority="84">
      <formula>$B19=22</formula>
    </cfRule>
  </conditionalFormatting>
  <conditionalFormatting sqref="L22:M24">
    <cfRule type="expression" dxfId="518" priority="69" stopIfTrue="1">
      <formula>$B22=21</formula>
    </cfRule>
  </conditionalFormatting>
  <conditionalFormatting sqref="L25:M25">
    <cfRule type="expression" dxfId="517" priority="70" stopIfTrue="1">
      <formula>$B24=22</formula>
    </cfRule>
  </conditionalFormatting>
  <conditionalFormatting sqref="L26:M27">
    <cfRule type="expression" dxfId="516" priority="65">
      <formula>$B26=21</formula>
    </cfRule>
  </conditionalFormatting>
  <conditionalFormatting sqref="L30:M31">
    <cfRule type="expression" dxfId="515" priority="59">
      <formula>$B30=21</formula>
    </cfRule>
  </conditionalFormatting>
  <conditionalFormatting sqref="L33:M33">
    <cfRule type="expression" dxfId="514" priority="47">
      <formula>$B33=26</formula>
    </cfRule>
  </conditionalFormatting>
  <conditionalFormatting sqref="L34:M34">
    <cfRule type="expression" dxfId="513" priority="46">
      <formula>$B33=21</formula>
    </cfRule>
  </conditionalFormatting>
  <conditionalFormatting sqref="L35:M35">
    <cfRule type="expression" dxfId="512" priority="45">
      <formula>$B33=22</formula>
    </cfRule>
  </conditionalFormatting>
  <conditionalFormatting sqref="L36:M37">
    <cfRule type="expression" dxfId="511" priority="34" stopIfTrue="1">
      <formula>$B36=21</formula>
    </cfRule>
  </conditionalFormatting>
  <conditionalFormatting sqref="L42:M43">
    <cfRule type="expression" dxfId="510" priority="26">
      <formula>$B42=21</formula>
    </cfRule>
  </conditionalFormatting>
  <conditionalFormatting sqref="L45:M47">
    <cfRule type="expression" dxfId="509" priority="14">
      <formula>$B45=21</formula>
    </cfRule>
  </conditionalFormatting>
  <conditionalFormatting sqref="L48:M48">
    <cfRule type="expression" dxfId="508" priority="13">
      <formula>$B47=22</formula>
    </cfRule>
  </conditionalFormatting>
  <conditionalFormatting sqref="L49:M49">
    <cfRule type="expression" dxfId="507" priority="12">
      <formula>$B47=23</formula>
    </cfRule>
  </conditionalFormatting>
  <conditionalFormatting sqref="L50:M50">
    <cfRule type="expression" dxfId="506" priority="11">
      <formula>$B47=24</formula>
    </cfRule>
  </conditionalFormatting>
  <conditionalFormatting sqref="L51:M51">
    <cfRule type="expression" dxfId="505" priority="10">
      <formula>$B47=25</formula>
    </cfRule>
  </conditionalFormatting>
  <conditionalFormatting sqref="L54:M55">
    <cfRule type="expression" dxfId="504" priority="3">
      <formula>$B54=21</formula>
    </cfRule>
  </conditionalFormatting>
  <conditionalFormatting sqref="M18">
    <cfRule type="expression" dxfId="503" priority="94" stopIfTrue="1">
      <formula>$A18/1000000-TRUNC($A18/1000000)&gt;=0.29</formula>
    </cfRule>
  </conditionalFormatting>
  <conditionalFormatting sqref="M32">
    <cfRule type="expression" dxfId="502" priority="55" stopIfTrue="1">
      <formula>$A32/1000000-TRUNC($A32/1000000)&gt;=0.29</formula>
    </cfRule>
  </conditionalFormatting>
  <conditionalFormatting sqref="N14">
    <cfRule type="expression" dxfId="501" priority="101" stopIfTrue="1">
      <formula>$B14=31</formula>
    </cfRule>
  </conditionalFormatting>
  <conditionalFormatting sqref="N18">
    <cfRule type="expression" dxfId="500" priority="95" stopIfTrue="1">
      <formula>$A18/100000-TRUNC($A18/100000)&gt;=0.29</formula>
    </cfRule>
  </conditionalFormatting>
  <conditionalFormatting sqref="N28">
    <cfRule type="expression" dxfId="499" priority="62" stopIfTrue="1">
      <formula>$B28=31</formula>
    </cfRule>
  </conditionalFormatting>
  <conditionalFormatting sqref="N32">
    <cfRule type="expression" dxfId="498" priority="56" stopIfTrue="1">
      <formula>$A32/100000-TRUNC($A32/100000)&gt;=0.29</formula>
    </cfRule>
  </conditionalFormatting>
  <conditionalFormatting sqref="N38">
    <cfRule type="expression" dxfId="497" priority="31" stopIfTrue="1">
      <formula>$B38=31</formula>
    </cfRule>
  </conditionalFormatting>
  <conditionalFormatting sqref="N5:O5">
    <cfRule type="expression" dxfId="496" priority="122">
      <formula>$B5=36</formula>
    </cfRule>
  </conditionalFormatting>
  <conditionalFormatting sqref="N6:O6">
    <cfRule type="expression" dxfId="495" priority="121">
      <formula>$B5=37</formula>
    </cfRule>
  </conditionalFormatting>
  <conditionalFormatting sqref="N7:O7">
    <cfRule type="expression" dxfId="494" priority="120">
      <formula>$B5=31</formula>
    </cfRule>
  </conditionalFormatting>
  <conditionalFormatting sqref="N8:O8">
    <cfRule type="expression" dxfId="493" priority="111" stopIfTrue="1">
      <formula>$B8=31</formula>
    </cfRule>
  </conditionalFormatting>
  <conditionalFormatting sqref="N9:O9">
    <cfRule type="expression" dxfId="492" priority="113" stopIfTrue="1">
      <formula>$B8=32</formula>
    </cfRule>
  </conditionalFormatting>
  <conditionalFormatting sqref="N10:O11">
    <cfRule type="expression" dxfId="491" priority="107" stopIfTrue="1">
      <formula>$B10=31</formula>
    </cfRule>
  </conditionalFormatting>
  <conditionalFormatting sqref="N12:O13">
    <cfRule type="expression" dxfId="490" priority="103">
      <formula>$B12=31</formula>
    </cfRule>
  </conditionalFormatting>
  <conditionalFormatting sqref="N16:O17">
    <cfRule type="expression" dxfId="489" priority="97">
      <formula>$B16=31</formula>
    </cfRule>
  </conditionalFormatting>
  <conditionalFormatting sqref="N19:O19">
    <cfRule type="expression" dxfId="488" priority="83">
      <formula>$B19=36</formula>
    </cfRule>
  </conditionalFormatting>
  <conditionalFormatting sqref="N20:O20">
    <cfRule type="expression" dxfId="487" priority="82">
      <formula>$B19=37</formula>
    </cfRule>
  </conditionalFormatting>
  <conditionalFormatting sqref="N21:O21">
    <cfRule type="expression" dxfId="486" priority="81">
      <formula>$B19=31</formula>
    </cfRule>
  </conditionalFormatting>
  <conditionalFormatting sqref="N22:O22">
    <cfRule type="expression" dxfId="485" priority="72" stopIfTrue="1">
      <formula>$B22=31</formula>
    </cfRule>
  </conditionalFormatting>
  <conditionalFormatting sqref="N23:O23">
    <cfRule type="expression" dxfId="484" priority="74" stopIfTrue="1">
      <formula>$B22=32</formula>
    </cfRule>
  </conditionalFormatting>
  <conditionalFormatting sqref="N24:O25">
    <cfRule type="expression" dxfId="483" priority="68" stopIfTrue="1">
      <formula>$B24=31</formula>
    </cfRule>
  </conditionalFormatting>
  <conditionalFormatting sqref="N26:O27">
    <cfRule type="expression" dxfId="482" priority="64">
      <formula>$B26=31</formula>
    </cfRule>
  </conditionalFormatting>
  <conditionalFormatting sqref="N30:O31">
    <cfRule type="expression" dxfId="481" priority="58">
      <formula>$B30=31</formula>
    </cfRule>
  </conditionalFormatting>
  <conditionalFormatting sqref="N33:O33">
    <cfRule type="expression" dxfId="480" priority="44">
      <formula>$B33=36</formula>
    </cfRule>
  </conditionalFormatting>
  <conditionalFormatting sqref="N34:O34">
    <cfRule type="expression" dxfId="479" priority="43">
      <formula>$B33=37</formula>
    </cfRule>
  </conditionalFormatting>
  <conditionalFormatting sqref="N35:O35">
    <cfRule type="expression" dxfId="478" priority="42">
      <formula>$B33=31</formula>
    </cfRule>
  </conditionalFormatting>
  <conditionalFormatting sqref="N36:O36">
    <cfRule type="expression" dxfId="477" priority="33" stopIfTrue="1">
      <formula>$B36=31</formula>
    </cfRule>
  </conditionalFormatting>
  <conditionalFormatting sqref="N37:O37">
    <cfRule type="expression" dxfId="476" priority="35" stopIfTrue="1">
      <formula>$B36=32</formula>
    </cfRule>
  </conditionalFormatting>
  <conditionalFormatting sqref="N40:O43">
    <cfRule type="expression" dxfId="475" priority="25">
      <formula>$B40=31</formula>
    </cfRule>
  </conditionalFormatting>
  <conditionalFormatting sqref="N45:O48">
    <cfRule type="expression" dxfId="474" priority="9">
      <formula>$B45=31</formula>
    </cfRule>
  </conditionalFormatting>
  <conditionalFormatting sqref="N49:O49">
    <cfRule type="expression" dxfId="473" priority="8">
      <formula>$B47=33</formula>
    </cfRule>
  </conditionalFormatting>
  <conditionalFormatting sqref="N50:O51">
    <cfRule type="expression" dxfId="472" priority="7">
      <formula>$B47=34</formula>
    </cfRule>
  </conditionalFormatting>
  <conditionalFormatting sqref="N52:O55">
    <cfRule type="expression" dxfId="471" priority="2">
      <formula>$B52=31</formula>
    </cfRule>
  </conditionalFormatting>
  <conditionalFormatting sqref="O18">
    <cfRule type="expression" dxfId="470" priority="96" stopIfTrue="1">
      <formula>$A18/10000-TRUNC($A18/10000)&gt;=0.29</formula>
    </cfRule>
  </conditionalFormatting>
  <conditionalFormatting sqref="O32">
    <cfRule type="expression" dxfId="469" priority="57" stopIfTrue="1">
      <formula>$A32/10000-TRUNC($A32/10000)&gt;=0.29</formula>
    </cfRule>
  </conditionalFormatting>
  <conditionalFormatting sqref="P5:Q5">
    <cfRule type="expression" dxfId="468" priority="119">
      <formula>$B5=46</formula>
    </cfRule>
  </conditionalFormatting>
  <conditionalFormatting sqref="P6:Q6">
    <cfRule type="expression" dxfId="467" priority="118">
      <formula>$B5=47</formula>
    </cfRule>
  </conditionalFormatting>
  <conditionalFormatting sqref="P7:Q7">
    <cfRule type="expression" dxfId="466" priority="117">
      <formula>$B5=41</formula>
    </cfRule>
  </conditionalFormatting>
  <conditionalFormatting sqref="P19:Q19">
    <cfRule type="expression" dxfId="465" priority="80">
      <formula>$B19=46</formula>
    </cfRule>
  </conditionalFormatting>
  <conditionalFormatting sqref="P20:Q20">
    <cfRule type="expression" dxfId="464" priority="79">
      <formula>$B19=47</formula>
    </cfRule>
  </conditionalFormatting>
  <conditionalFormatting sqref="P21:Q21">
    <cfRule type="expression" dxfId="463" priority="78">
      <formula>$B19=41</formula>
    </cfRule>
  </conditionalFormatting>
  <conditionalFormatting sqref="P33:Q33">
    <cfRule type="expression" dxfId="462" priority="41">
      <formula>$B33=46</formula>
    </cfRule>
  </conditionalFormatting>
  <conditionalFormatting sqref="P34:Q34">
    <cfRule type="expression" dxfId="461" priority="40">
      <formula>$B33=47</formula>
    </cfRule>
  </conditionalFormatting>
  <conditionalFormatting sqref="P35:Q35">
    <cfRule type="expression" dxfId="460" priority="39">
      <formula>$B33=41</formula>
    </cfRule>
  </conditionalFormatting>
  <conditionalFormatting sqref="P45:Q45">
    <cfRule type="expression" dxfId="459" priority="20">
      <formula>$B45=41</formula>
    </cfRule>
  </conditionalFormatting>
  <conditionalFormatting sqref="Q18">
    <cfRule type="expression" dxfId="458" priority="91" stopIfTrue="1">
      <formula>$A18/100-TRUNC($A18/100)&gt;=0.29</formula>
    </cfRule>
  </conditionalFormatting>
  <conditionalFormatting sqref="Q32">
    <cfRule type="expression" dxfId="457" priority="52" stopIfTrue="1">
      <formula>$A32/100-TRUNC($A32/100)&gt;=0.29</formula>
    </cfRule>
  </conditionalFormatting>
  <conditionalFormatting sqref="R5:S5">
    <cfRule type="expression" dxfId="456" priority="116">
      <formula>$B5=56</formula>
    </cfRule>
  </conditionalFormatting>
  <conditionalFormatting sqref="R6:S7">
    <cfRule type="expression" dxfId="455" priority="115">
      <formula>$B5=57</formula>
    </cfRule>
  </conditionalFormatting>
  <conditionalFormatting sqref="R19:S19">
    <cfRule type="expression" dxfId="454" priority="77">
      <formula>$B19=56</formula>
    </cfRule>
  </conditionalFormatting>
  <conditionalFormatting sqref="R20:S21">
    <cfRule type="expression" dxfId="453" priority="76">
      <formula>$B19=57</formula>
    </cfRule>
  </conditionalFormatting>
  <conditionalFormatting sqref="R33:S33">
    <cfRule type="expression" dxfId="452" priority="38">
      <formula>$B33=56</formula>
    </cfRule>
  </conditionalFormatting>
  <conditionalFormatting sqref="R34:S35">
    <cfRule type="expression" dxfId="451" priority="37">
      <formula>$B33=57</formula>
    </cfRule>
  </conditionalFormatting>
  <conditionalFormatting sqref="R45:S45">
    <cfRule type="expression" dxfId="450" priority="19">
      <formula>$B45=51</formula>
    </cfRule>
  </conditionalFormatting>
  <conditionalFormatting sqref="X5:X6 X8:X11">
    <cfRule type="expression" dxfId="449" priority="106" stopIfTrue="1">
      <formula>$E5=1</formula>
    </cfRule>
  </conditionalFormatting>
  <conditionalFormatting sqref="X19:X20 X22:X25">
    <cfRule type="expression" dxfId="448" priority="67" stopIfTrue="1">
      <formula>$E19=1</formula>
    </cfRule>
  </conditionalFormatting>
  <conditionalFormatting sqref="X33:X34 X36:X39">
    <cfRule type="expression" dxfId="447" priority="51" stopIfTrue="1">
      <formula>$E33=1</formula>
    </cfRule>
  </conditionalFormatting>
  <dataValidations count="12">
    <dataValidation type="whole" allowBlank="1" showInputMessage="1" showErrorMessage="1" sqref="E19:E25 E5:E11 E33:E38 E40 E42 E45:E47 E52 E54" xr:uid="{00000000-0002-0000-0B00-000000000000}">
      <formula1>0</formula1>
      <formula2>1</formula2>
    </dataValidation>
    <dataValidation type="whole" allowBlank="1" showInputMessage="1" showErrorMessage="1" sqref="A33:A34 A46" xr:uid="{00000000-0002-0000-0B00-000001000000}">
      <formula1>-1</formula1>
      <formula2>99</formula2>
    </dataValidation>
    <dataValidation type="whole" allowBlank="1" showInputMessage="1" showErrorMessage="1" sqref="E18 E32 E44 E56" xr:uid="{00000000-0002-0000-0B00-000002000000}">
      <formula1>-1</formula1>
      <formula2>33333333</formula2>
    </dataValidation>
    <dataValidation type="whole" allowBlank="1" showInputMessage="1" showErrorMessage="1" sqref="B52:B54 B8:B11 B22:B25 B40:B42 B45 B47 B36:B37" xr:uid="{00000000-0002-0000-0B00-000003000000}">
      <formula1>-1</formula1>
      <formula2>51</formula2>
    </dataValidation>
    <dataValidation type="whole" allowBlank="1" showInputMessage="1" showErrorMessage="1" sqref="D5:D11 D19:D25 D33:D37 D40:D42 D45 D50:D54" xr:uid="{00000000-0002-0000-0B00-000004000000}">
      <formula1>0</formula1>
      <formula2>3</formula2>
    </dataValidation>
    <dataValidation type="whole" allowBlank="1" showInputMessage="1" showErrorMessage="1" sqref="A36:A39 A5:A17 A19:A31" xr:uid="{00000000-0002-0000-0B00-000005000000}">
      <formula1>-1</formula1>
      <formula2>2</formula2>
    </dataValidation>
    <dataValidation type="list" allowBlank="1" showInputMessage="1" showErrorMessage="1" sqref="H25 H11" xr:uid="{00000000-0002-0000-0B00-000006000000}">
      <formula1>鉄筋の有無</formula1>
    </dataValidation>
    <dataValidation type="whole" allowBlank="1" showInputMessage="1" showErrorMessage="1" sqref="A45" xr:uid="{00000000-0002-0000-0B00-000007000000}">
      <formula1>0</formula1>
      <formula2>6</formula2>
    </dataValidation>
    <dataValidation type="whole" allowBlank="1" showInputMessage="1" showErrorMessage="1" sqref="E14 E30 B30:C30 C5:C12 C18:C26 B12 E26 E28 B14:C14 B16:C16 E16 E12 C44:C47 C40:C42 C32:C38 C52:C54 C56 B28:C28 B26" xr:uid="{00000000-0002-0000-0B00-000008000000}">
      <formula1>-1</formula1>
      <formula2>9999</formula2>
    </dataValidation>
    <dataValidation type="list" allowBlank="1" showInputMessage="1" showErrorMessage="1" sqref="U5 U45 U33 U19" xr:uid="{00000000-0002-0000-0B00-000009000000}">
      <formula1>緊急性</formula1>
    </dataValidation>
    <dataValidation type="list" allowBlank="1" showInputMessage="1" showErrorMessage="1" sqref="V45:V55 V5:V43" xr:uid="{00000000-0002-0000-0B00-00000A000000}">
      <formula1>健全性評価</formula1>
    </dataValidation>
    <dataValidation type="whole" allowBlank="1" showInputMessage="1" showErrorMessage="1" sqref="B5:B7 B19:B21 B33:B35" xr:uid="{00000000-0002-0000-0B00-00000B000000}">
      <formula1>-1</formula1>
      <formula2>57</formula2>
    </dataValidation>
  </dataValidations>
  <printOptions horizontalCentered="1"/>
  <pageMargins left="0.19685039370078741" right="0.19685039370078741" top="0.79" bottom="0.19685039370078741" header="0.51181102362204722" footer="0.51181102362204722"/>
  <pageSetup paperSize="9" scale="99" orientation="landscape" horizontalDpi="300" verticalDpi="300" r:id="rId1"/>
  <headerFooter alignWithMargins="0"/>
  <rowBreaks count="1" manualBreakCount="1">
    <brk id="3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J65"/>
  <sheetViews>
    <sheetView showGridLines="0" topLeftCell="F1" zoomScale="115" zoomScaleNormal="115" zoomScaleSheetLayoutView="115" workbookViewId="0">
      <pane ySplit="14" topLeftCell="A15" activePane="bottomLeft" state="frozen"/>
      <selection activeCell="H24" sqref="H24"/>
      <selection pane="bottomLeft" activeCell="Y15" sqref="Y15:Y19"/>
    </sheetView>
  </sheetViews>
  <sheetFormatPr defaultColWidth="9" defaultRowHeight="11.4"/>
  <cols>
    <col min="1" max="1" width="3.6640625" style="118" hidden="1" customWidth="1"/>
    <col min="2" max="4" width="2.6640625" style="118" hidden="1" customWidth="1"/>
    <col min="5" max="5" width="2.109375" style="118" hidden="1" customWidth="1"/>
    <col min="6" max="6" width="3.44140625" style="52" customWidth="1"/>
    <col min="7" max="7" width="9.88671875" style="52" customWidth="1"/>
    <col min="8" max="8" width="3.88671875" style="52" customWidth="1"/>
    <col min="9" max="9" width="6.33203125" style="52" customWidth="1"/>
    <col min="10" max="10" width="5.109375" style="52" customWidth="1"/>
    <col min="11" max="11" width="7.109375" style="52" customWidth="1"/>
    <col min="12" max="12" width="7.33203125" style="52" customWidth="1"/>
    <col min="13" max="13" width="8.109375" style="52" customWidth="1"/>
    <col min="14" max="14" width="3.109375" style="52" customWidth="1"/>
    <col min="15" max="15" width="7.109375" style="52" customWidth="1"/>
    <col min="16" max="16" width="2.6640625" style="52" customWidth="1"/>
    <col min="17" max="17" width="1.88671875" style="52" customWidth="1"/>
    <col min="18" max="18" width="8.109375" style="52" customWidth="1"/>
    <col min="19" max="19" width="7.6640625" style="52" customWidth="1"/>
    <col min="20" max="20" width="12.6640625" style="52" customWidth="1"/>
    <col min="21" max="24" width="3.88671875" style="52" customWidth="1"/>
    <col min="25" max="25" width="7.109375" style="52" customWidth="1"/>
    <col min="26" max="33" width="3.21875" style="52" customWidth="1"/>
    <col min="34" max="34" width="3.6640625" style="52" customWidth="1"/>
    <col min="35" max="16384" width="9" style="52"/>
  </cols>
  <sheetData>
    <row r="1" spans="1:36">
      <c r="A1" s="506"/>
      <c r="B1" s="52"/>
      <c r="C1" s="52"/>
      <c r="D1" s="52"/>
      <c r="E1" s="52"/>
    </row>
    <row r="2" spans="1:36" ht="15" customHeight="1">
      <c r="A2" s="52"/>
      <c r="B2" s="52"/>
      <c r="C2" s="507"/>
      <c r="D2" s="52"/>
      <c r="E2" s="507"/>
      <c r="G2" s="94" t="s">
        <v>753</v>
      </c>
      <c r="K2" s="94"/>
      <c r="L2" s="94" t="s">
        <v>754</v>
      </c>
    </row>
    <row r="3" spans="1:36" ht="3" customHeight="1">
      <c r="A3" s="52"/>
      <c r="B3" s="52"/>
      <c r="C3" s="52"/>
      <c r="D3" s="52"/>
      <c r="E3" s="52"/>
    </row>
    <row r="4" spans="1:36" ht="15" customHeight="1">
      <c r="A4" s="952"/>
      <c r="B4" s="952"/>
      <c r="C4" s="952"/>
      <c r="D4" s="952"/>
      <c r="E4" s="52">
        <f>YEAR(M5)</f>
        <v>1900</v>
      </c>
      <c r="F4" s="972" t="s">
        <v>742</v>
      </c>
      <c r="G4" s="973"/>
      <c r="H4" s="115" t="s">
        <v>448</v>
      </c>
      <c r="I4" s="943"/>
      <c r="J4" s="944"/>
      <c r="K4" s="944"/>
      <c r="L4" s="945"/>
      <c r="M4" s="95" t="s">
        <v>27</v>
      </c>
      <c r="N4" s="96"/>
      <c r="O4" s="972" t="s">
        <v>651</v>
      </c>
      <c r="P4" s="973"/>
      <c r="Q4" s="973"/>
      <c r="R4" s="974"/>
      <c r="S4" s="97" t="s">
        <v>28</v>
      </c>
      <c r="T4" s="965"/>
      <c r="U4" s="966"/>
      <c r="V4" s="966"/>
      <c r="W4" s="966"/>
      <c r="X4" s="967"/>
      <c r="Y4" s="87" t="s">
        <v>29</v>
      </c>
      <c r="Z4" s="883"/>
      <c r="AA4" s="884"/>
      <c r="AB4" s="885"/>
      <c r="AC4" s="886" t="s">
        <v>30</v>
      </c>
      <c r="AD4" s="887"/>
      <c r="AE4" s="888"/>
      <c r="AF4" s="889"/>
      <c r="AG4" s="890"/>
      <c r="AJ4" s="571"/>
    </row>
    <row r="5" spans="1:36" ht="21" customHeight="1">
      <c r="A5" s="953"/>
      <c r="B5" s="953"/>
      <c r="C5" s="953"/>
      <c r="D5" s="508"/>
      <c r="E5" s="509"/>
      <c r="F5" s="979"/>
      <c r="G5" s="980"/>
      <c r="H5" s="98" t="s">
        <v>31</v>
      </c>
      <c r="I5" s="946"/>
      <c r="J5" s="947"/>
      <c r="K5" s="947"/>
      <c r="L5" s="948"/>
      <c r="M5" s="911"/>
      <c r="N5" s="912"/>
      <c r="O5" s="724"/>
      <c r="P5" s="638"/>
      <c r="Q5" s="636"/>
      <c r="R5" s="637"/>
      <c r="S5" s="97" t="s">
        <v>32</v>
      </c>
      <c r="T5" s="968"/>
      <c r="U5" s="969"/>
      <c r="V5" s="969"/>
      <c r="W5" s="969"/>
      <c r="X5" s="970"/>
      <c r="Y5" s="87" t="s">
        <v>33</v>
      </c>
      <c r="Z5" s="908"/>
      <c r="AA5" s="909"/>
      <c r="AB5" s="909"/>
      <c r="AC5" s="909"/>
      <c r="AD5" s="909"/>
      <c r="AE5" s="909"/>
      <c r="AF5" s="909"/>
      <c r="AG5" s="910"/>
    </row>
    <row r="6" spans="1:36" ht="12" customHeight="1">
      <c r="A6" s="510"/>
      <c r="B6" s="511"/>
      <c r="C6" s="512"/>
      <c r="D6" s="52"/>
      <c r="E6" s="513"/>
      <c r="F6" s="99" t="s">
        <v>82</v>
      </c>
      <c r="AG6" s="100"/>
    </row>
    <row r="7" spans="1:36" s="104" customFormat="1" ht="15" customHeight="1">
      <c r="A7" s="514"/>
      <c r="B7" s="515"/>
      <c r="C7" s="516" t="str">
        <f>Henkan(Y7)</f>
        <v/>
      </c>
      <c r="D7" s="941"/>
      <c r="E7" s="942"/>
      <c r="F7" s="963" t="s">
        <v>383</v>
      </c>
      <c r="G7" s="964"/>
      <c r="H7" s="639"/>
      <c r="I7" s="954"/>
      <c r="J7" s="955"/>
      <c r="K7" s="102" t="s">
        <v>34</v>
      </c>
      <c r="L7" s="103"/>
      <c r="M7" s="931"/>
      <c r="N7" s="932"/>
      <c r="O7" s="932"/>
      <c r="P7" s="932"/>
      <c r="Q7" s="932"/>
      <c r="R7" s="933"/>
      <c r="S7" s="570" t="s">
        <v>380</v>
      </c>
      <c r="T7" s="975"/>
      <c r="U7" s="976"/>
      <c r="V7" s="963" t="s">
        <v>35</v>
      </c>
      <c r="W7" s="987"/>
      <c r="X7" s="964"/>
      <c r="Y7" s="598"/>
      <c r="Z7" s="891" t="s">
        <v>731</v>
      </c>
      <c r="AA7" s="891"/>
      <c r="AB7" s="891"/>
      <c r="AC7" s="891"/>
      <c r="AD7" s="891" t="s">
        <v>107</v>
      </c>
      <c r="AE7" s="891"/>
      <c r="AF7" s="891"/>
      <c r="AG7" s="891"/>
    </row>
    <row r="8" spans="1:36" s="104" customFormat="1" ht="15" customHeight="1">
      <c r="A8" s="956"/>
      <c r="B8" s="957"/>
      <c r="C8" s="517" t="str">
        <f>Henkan(Y8)</f>
        <v/>
      </c>
      <c r="D8" s="941"/>
      <c r="E8" s="942"/>
      <c r="F8" s="817" t="s">
        <v>875</v>
      </c>
      <c r="G8" s="819"/>
      <c r="H8" s="949"/>
      <c r="I8" s="950"/>
      <c r="J8" s="951"/>
      <c r="K8" s="926" t="s">
        <v>36</v>
      </c>
      <c r="L8" s="106" t="s">
        <v>37</v>
      </c>
      <c r="M8" s="934"/>
      <c r="N8" s="935"/>
      <c r="O8" s="935"/>
      <c r="P8" s="935"/>
      <c r="Q8" s="935"/>
      <c r="R8" s="936"/>
      <c r="S8" s="538" t="s">
        <v>38</v>
      </c>
      <c r="T8" s="977"/>
      <c r="U8" s="978"/>
      <c r="V8" s="817" t="s">
        <v>39</v>
      </c>
      <c r="W8" s="818"/>
      <c r="X8" s="819"/>
      <c r="Y8" s="599"/>
      <c r="Z8" s="892"/>
      <c r="AA8" s="892"/>
      <c r="AB8" s="892"/>
      <c r="AC8" s="892"/>
      <c r="AD8" s="892"/>
      <c r="AE8" s="892"/>
      <c r="AF8" s="892"/>
      <c r="AG8" s="892"/>
    </row>
    <row r="9" spans="1:36" s="104" customFormat="1" ht="15" customHeight="1">
      <c r="A9" s="518" t="str">
        <f>Henkan(T9)</f>
        <v/>
      </c>
      <c r="B9" s="958"/>
      <c r="C9" s="992"/>
      <c r="D9" s="993"/>
      <c r="E9" s="519"/>
      <c r="F9" s="817" t="s">
        <v>40</v>
      </c>
      <c r="G9" s="819"/>
      <c r="H9" s="922"/>
      <c r="I9" s="923"/>
      <c r="J9" s="153" t="s">
        <v>41</v>
      </c>
      <c r="K9" s="927"/>
      <c r="L9" s="106" t="s">
        <v>42</v>
      </c>
      <c r="M9" s="934"/>
      <c r="N9" s="935"/>
      <c r="O9" s="935"/>
      <c r="P9" s="935"/>
      <c r="Q9" s="935"/>
      <c r="R9" s="936"/>
      <c r="S9" s="538" t="s">
        <v>43</v>
      </c>
      <c r="T9" s="848"/>
      <c r="U9" s="849"/>
      <c r="V9" s="817" t="s">
        <v>44</v>
      </c>
      <c r="W9" s="818"/>
      <c r="X9" s="819"/>
      <c r="Y9" s="725"/>
      <c r="Z9" s="893"/>
      <c r="AA9" s="893"/>
      <c r="AB9" s="893"/>
      <c r="AC9" s="893"/>
      <c r="AD9" s="893"/>
      <c r="AE9" s="893"/>
      <c r="AF9" s="893"/>
      <c r="AG9" s="893"/>
    </row>
    <row r="10" spans="1:36" s="104" customFormat="1" ht="15" customHeight="1">
      <c r="A10" s="518" t="str">
        <f>Henkan(T10)</f>
        <v/>
      </c>
      <c r="B10" s="959"/>
      <c r="C10" s="1003" t="str">
        <f>Henkan(Y10)</f>
        <v/>
      </c>
      <c r="D10" s="1004"/>
      <c r="F10" s="817" t="s">
        <v>63</v>
      </c>
      <c r="G10" s="819"/>
      <c r="H10" s="922"/>
      <c r="I10" s="923"/>
      <c r="J10" s="154" t="s">
        <v>41</v>
      </c>
      <c r="K10" s="928"/>
      <c r="L10" s="106" t="s">
        <v>64</v>
      </c>
      <c r="M10" s="934"/>
      <c r="N10" s="935"/>
      <c r="O10" s="935"/>
      <c r="P10" s="935"/>
      <c r="Q10" s="935"/>
      <c r="R10" s="936"/>
      <c r="S10" s="538" t="s">
        <v>45</v>
      </c>
      <c r="T10" s="848"/>
      <c r="U10" s="849"/>
      <c r="V10" s="817" t="s">
        <v>46</v>
      </c>
      <c r="W10" s="818"/>
      <c r="X10" s="819"/>
      <c r="Y10" s="599"/>
      <c r="Z10" s="894"/>
      <c r="AA10" s="894"/>
      <c r="AB10" s="894"/>
      <c r="AC10" s="894"/>
      <c r="AD10" s="894"/>
      <c r="AE10" s="894"/>
      <c r="AF10" s="894"/>
      <c r="AG10" s="894"/>
    </row>
    <row r="11" spans="1:36" s="104" customFormat="1" ht="15" customHeight="1">
      <c r="A11" s="520" t="str">
        <f>Henkan(T11)</f>
        <v/>
      </c>
      <c r="B11" s="960"/>
      <c r="C11" s="961" t="str">
        <f>Henkan(Y11)</f>
        <v/>
      </c>
      <c r="D11" s="962"/>
      <c r="F11" s="820" t="s">
        <v>47</v>
      </c>
      <c r="G11" s="821"/>
      <c r="H11" s="929"/>
      <c r="I11" s="930"/>
      <c r="J11" s="155" t="s">
        <v>506</v>
      </c>
      <c r="K11" s="108" t="s">
        <v>48</v>
      </c>
      <c r="L11" s="109"/>
      <c r="M11" s="937"/>
      <c r="N11" s="938"/>
      <c r="O11" s="938"/>
      <c r="P11" s="938"/>
      <c r="Q11" s="938"/>
      <c r="R11" s="939"/>
      <c r="S11" s="538" t="s">
        <v>156</v>
      </c>
      <c r="T11" s="848"/>
      <c r="U11" s="849"/>
      <c r="V11" s="817" t="s">
        <v>367</v>
      </c>
      <c r="W11" s="818"/>
      <c r="X11" s="819"/>
      <c r="Y11" s="600"/>
      <c r="Z11" s="895" t="s">
        <v>515</v>
      </c>
      <c r="AA11" s="896"/>
      <c r="AB11" s="896"/>
      <c r="AC11" s="897"/>
      <c r="AD11" s="895" t="s">
        <v>516</v>
      </c>
      <c r="AE11" s="896"/>
      <c r="AF11" s="896"/>
      <c r="AG11" s="897"/>
    </row>
    <row r="12" spans="1:36" ht="15" customHeight="1">
      <c r="A12" s="988"/>
      <c r="B12" s="52"/>
      <c r="C12" s="991"/>
      <c r="D12" s="52"/>
      <c r="E12" s="52"/>
      <c r="F12" s="625"/>
      <c r="S12" s="573" t="s">
        <v>734</v>
      </c>
      <c r="T12" s="1011"/>
      <c r="U12" s="1012"/>
      <c r="V12" s="1012"/>
      <c r="W12" s="1013"/>
      <c r="X12" s="1013"/>
      <c r="Y12" s="1014"/>
      <c r="Z12" s="898">
        <v>35.456780000000002</v>
      </c>
      <c r="AA12" s="899"/>
      <c r="AB12" s="899"/>
      <c r="AC12" s="900"/>
      <c r="AD12" s="898">
        <v>134.12344999999999</v>
      </c>
      <c r="AE12" s="899"/>
      <c r="AF12" s="899"/>
      <c r="AG12" s="900"/>
    </row>
    <row r="13" spans="1:36" ht="15" customHeight="1">
      <c r="A13" s="989"/>
      <c r="B13" s="52"/>
      <c r="C13" s="991"/>
      <c r="D13" s="52"/>
      <c r="E13" s="52"/>
      <c r="F13" s="853" t="s">
        <v>785</v>
      </c>
      <c r="G13" s="971" t="s">
        <v>79</v>
      </c>
      <c r="H13" s="971"/>
      <c r="I13" s="971"/>
      <c r="J13" s="971"/>
      <c r="K13" s="971" t="s">
        <v>49</v>
      </c>
      <c r="L13" s="971"/>
      <c r="M13" s="971" t="s">
        <v>678</v>
      </c>
      <c r="N13" s="971" t="s">
        <v>78</v>
      </c>
      <c r="O13" s="971"/>
      <c r="P13" s="971"/>
      <c r="Q13" s="971"/>
      <c r="R13" s="971"/>
      <c r="S13" s="971"/>
      <c r="T13" s="971"/>
      <c r="U13" s="981" t="s">
        <v>679</v>
      </c>
      <c r="V13" s="982"/>
      <c r="W13" s="982"/>
      <c r="X13" s="983"/>
      <c r="Y13" s="1022" t="s">
        <v>681</v>
      </c>
      <c r="Z13" s="1015" t="s">
        <v>682</v>
      </c>
      <c r="AA13" s="1016"/>
      <c r="AB13" s="1016"/>
      <c r="AC13" s="1016"/>
      <c r="AD13" s="1016"/>
      <c r="AE13" s="1016"/>
      <c r="AF13" s="1016"/>
      <c r="AG13" s="1017"/>
    </row>
    <row r="14" spans="1:36" s="104" customFormat="1" ht="15" customHeight="1">
      <c r="A14" s="990"/>
      <c r="C14" s="991"/>
      <c r="F14" s="854"/>
      <c r="G14" s="971"/>
      <c r="H14" s="971"/>
      <c r="I14" s="971"/>
      <c r="J14" s="971"/>
      <c r="K14" s="971"/>
      <c r="L14" s="971"/>
      <c r="M14" s="971"/>
      <c r="N14" s="971"/>
      <c r="O14" s="971"/>
      <c r="P14" s="971"/>
      <c r="Q14" s="971"/>
      <c r="R14" s="971"/>
      <c r="S14" s="971"/>
      <c r="T14" s="971"/>
      <c r="U14" s="984" t="s">
        <v>680</v>
      </c>
      <c r="V14" s="985"/>
      <c r="W14" s="985"/>
      <c r="X14" s="986"/>
      <c r="Y14" s="1022"/>
      <c r="Z14" s="1019" t="s">
        <v>685</v>
      </c>
      <c r="AA14" s="1019"/>
      <c r="AB14" s="1019" t="s">
        <v>686</v>
      </c>
      <c r="AC14" s="1019"/>
      <c r="AD14" s="1019" t="s">
        <v>687</v>
      </c>
      <c r="AE14" s="1019"/>
      <c r="AF14" s="1018" t="s">
        <v>688</v>
      </c>
      <c r="AG14" s="1018"/>
    </row>
    <row r="15" spans="1:36" ht="12" customHeight="1">
      <c r="A15" s="529" t="str">
        <f>Henkan(M15)</f>
        <v/>
      </c>
      <c r="B15" s="1002" t="str">
        <f>Henkan(AG15)</f>
        <v/>
      </c>
      <c r="C15" s="52"/>
      <c r="D15" s="52"/>
      <c r="E15" s="52"/>
      <c r="F15" s="854"/>
      <c r="G15" s="913" t="s">
        <v>882</v>
      </c>
      <c r="H15" s="916" t="s">
        <v>54</v>
      </c>
      <c r="I15" s="917"/>
      <c r="J15" s="917"/>
      <c r="K15" s="102" t="s">
        <v>213</v>
      </c>
      <c r="L15" s="101"/>
      <c r="M15" s="734"/>
      <c r="N15" s="881"/>
      <c r="O15" s="882"/>
      <c r="P15" s="882"/>
      <c r="Q15" s="882"/>
      <c r="R15" s="876"/>
      <c r="S15" s="876"/>
      <c r="T15" s="735"/>
      <c r="U15" s="736"/>
      <c r="V15" s="737"/>
      <c r="W15" s="737"/>
      <c r="X15" s="738"/>
      <c r="Y15" s="864"/>
      <c r="Z15" s="822"/>
      <c r="AA15" s="823"/>
      <c r="AB15" s="822"/>
      <c r="AC15" s="823"/>
      <c r="AD15" s="822"/>
      <c r="AE15" s="823"/>
      <c r="AF15" s="822"/>
      <c r="AG15" s="823"/>
    </row>
    <row r="16" spans="1:36" ht="12" customHeight="1">
      <c r="A16" s="530" t="str">
        <f t="shared" ref="A16:A62" si="0">Henkan(M16)</f>
        <v/>
      </c>
      <c r="B16" s="901"/>
      <c r="C16" s="52"/>
      <c r="D16" s="52"/>
      <c r="E16" s="52"/>
      <c r="F16" s="854"/>
      <c r="G16" s="914"/>
      <c r="H16" s="918"/>
      <c r="I16" s="919"/>
      <c r="J16" s="919"/>
      <c r="K16" s="538" t="s">
        <v>214</v>
      </c>
      <c r="L16" s="105"/>
      <c r="M16" s="739"/>
      <c r="N16" s="844"/>
      <c r="O16" s="845"/>
      <c r="P16" s="845"/>
      <c r="Q16" s="845"/>
      <c r="R16" s="845"/>
      <c r="S16" s="845"/>
      <c r="T16" s="740"/>
      <c r="U16" s="741"/>
      <c r="V16" s="742"/>
      <c r="W16" s="742"/>
      <c r="X16" s="743"/>
      <c r="Y16" s="940"/>
      <c r="Z16" s="856"/>
      <c r="AA16" s="857"/>
      <c r="AB16" s="856"/>
      <c r="AC16" s="857"/>
      <c r="AD16" s="856"/>
      <c r="AE16" s="857"/>
      <c r="AF16" s="856"/>
      <c r="AG16" s="857"/>
    </row>
    <row r="17" spans="1:33" ht="12" customHeight="1">
      <c r="A17" s="530" t="str">
        <f t="shared" si="0"/>
        <v/>
      </c>
      <c r="B17" s="901"/>
      <c r="C17" s="52"/>
      <c r="D17" s="52"/>
      <c r="E17" s="52"/>
      <c r="F17" s="854"/>
      <c r="G17" s="914"/>
      <c r="H17" s="918"/>
      <c r="I17" s="919"/>
      <c r="J17" s="919"/>
      <c r="K17" s="538" t="s">
        <v>55</v>
      </c>
      <c r="L17" s="105"/>
      <c r="M17" s="739"/>
      <c r="N17" s="844"/>
      <c r="O17" s="845"/>
      <c r="P17" s="845"/>
      <c r="Q17" s="845"/>
      <c r="R17" s="845"/>
      <c r="S17" s="845"/>
      <c r="T17" s="740"/>
      <c r="U17" s="741"/>
      <c r="V17" s="742"/>
      <c r="W17" s="742"/>
      <c r="X17" s="743"/>
      <c r="Y17" s="940"/>
      <c r="Z17" s="856"/>
      <c r="AA17" s="857"/>
      <c r="AB17" s="856"/>
      <c r="AC17" s="857"/>
      <c r="AD17" s="856"/>
      <c r="AE17" s="857"/>
      <c r="AF17" s="856"/>
      <c r="AG17" s="857"/>
    </row>
    <row r="18" spans="1:33" ht="12" customHeight="1">
      <c r="A18" s="530" t="str">
        <f t="shared" si="0"/>
        <v/>
      </c>
      <c r="B18" s="901"/>
      <c r="C18" s="52"/>
      <c r="D18" s="52"/>
      <c r="E18" s="52"/>
      <c r="F18" s="854"/>
      <c r="G18" s="914"/>
      <c r="H18" s="918"/>
      <c r="I18" s="919"/>
      <c r="J18" s="919"/>
      <c r="K18" s="538" t="s">
        <v>215</v>
      </c>
      <c r="L18" s="105"/>
      <c r="M18" s="739"/>
      <c r="N18" s="844"/>
      <c r="O18" s="845"/>
      <c r="P18" s="845"/>
      <c r="Q18" s="845"/>
      <c r="R18" s="845"/>
      <c r="S18" s="845"/>
      <c r="T18" s="740"/>
      <c r="U18" s="741"/>
      <c r="V18" s="742"/>
      <c r="W18" s="742"/>
      <c r="X18" s="743"/>
      <c r="Y18" s="940"/>
      <c r="Z18" s="856"/>
      <c r="AA18" s="857"/>
      <c r="AB18" s="856"/>
      <c r="AC18" s="857"/>
      <c r="AD18" s="856"/>
      <c r="AE18" s="857"/>
      <c r="AF18" s="856"/>
      <c r="AG18" s="857"/>
    </row>
    <row r="19" spans="1:33" ht="12" customHeight="1">
      <c r="A19" s="530" t="str">
        <f t="shared" si="0"/>
        <v/>
      </c>
      <c r="B19" s="902"/>
      <c r="C19" s="52"/>
      <c r="D19" s="52"/>
      <c r="E19" s="52"/>
      <c r="F19" s="854"/>
      <c r="G19" s="914"/>
      <c r="H19" s="920"/>
      <c r="I19" s="921"/>
      <c r="J19" s="921"/>
      <c r="K19" s="108" t="s">
        <v>216</v>
      </c>
      <c r="L19" s="107"/>
      <c r="M19" s="744"/>
      <c r="N19" s="846"/>
      <c r="O19" s="847"/>
      <c r="P19" s="847"/>
      <c r="Q19" s="847"/>
      <c r="R19" s="847"/>
      <c r="S19" s="847"/>
      <c r="T19" s="745"/>
      <c r="U19" s="746"/>
      <c r="V19" s="747"/>
      <c r="W19" s="747"/>
      <c r="X19" s="748"/>
      <c r="Y19" s="865"/>
      <c r="Z19" s="856"/>
      <c r="AA19" s="857"/>
      <c r="AB19" s="856"/>
      <c r="AC19" s="857"/>
      <c r="AD19" s="856"/>
      <c r="AE19" s="857"/>
      <c r="AF19" s="856"/>
      <c r="AG19" s="857"/>
    </row>
    <row r="20" spans="1:33" ht="12" customHeight="1">
      <c r="A20" s="530" t="str">
        <f t="shared" si="0"/>
        <v/>
      </c>
      <c r="B20" s="1002" t="str">
        <f>Henkan(AG20)</f>
        <v/>
      </c>
      <c r="C20" s="480"/>
      <c r="D20" s="52"/>
      <c r="E20" s="52"/>
      <c r="F20" s="854"/>
      <c r="G20" s="914"/>
      <c r="H20" s="543"/>
      <c r="I20" s="544"/>
      <c r="J20" s="544"/>
      <c r="K20" s="102" t="s">
        <v>217</v>
      </c>
      <c r="L20" s="101"/>
      <c r="M20" s="734"/>
      <c r="N20" s="875"/>
      <c r="O20" s="876"/>
      <c r="P20" s="876"/>
      <c r="Q20" s="876"/>
      <c r="R20" s="876"/>
      <c r="S20" s="876"/>
      <c r="T20" s="735"/>
      <c r="U20" s="736"/>
      <c r="V20" s="737"/>
      <c r="W20" s="737"/>
      <c r="X20" s="738"/>
      <c r="Y20" s="866"/>
      <c r="Z20" s="856"/>
      <c r="AA20" s="857"/>
      <c r="AB20" s="856"/>
      <c r="AC20" s="857"/>
      <c r="AD20" s="856"/>
      <c r="AE20" s="857"/>
      <c r="AF20" s="856"/>
      <c r="AG20" s="857"/>
    </row>
    <row r="21" spans="1:33" ht="12" customHeight="1">
      <c r="A21" s="530" t="str">
        <f t="shared" si="0"/>
        <v/>
      </c>
      <c r="B21" s="901"/>
      <c r="C21" s="480"/>
      <c r="D21" s="52"/>
      <c r="E21" s="52"/>
      <c r="F21" s="854"/>
      <c r="G21" s="914"/>
      <c r="H21" s="539" t="s">
        <v>65</v>
      </c>
      <c r="I21" s="151"/>
      <c r="J21" s="151"/>
      <c r="K21" s="538" t="s">
        <v>214</v>
      </c>
      <c r="L21" s="105"/>
      <c r="M21" s="739"/>
      <c r="N21" s="844"/>
      <c r="O21" s="845"/>
      <c r="P21" s="845"/>
      <c r="Q21" s="845"/>
      <c r="R21" s="845"/>
      <c r="S21" s="845"/>
      <c r="T21" s="740"/>
      <c r="U21" s="741"/>
      <c r="V21" s="742"/>
      <c r="W21" s="742"/>
      <c r="X21" s="743"/>
      <c r="Y21" s="867"/>
      <c r="Z21" s="856"/>
      <c r="AA21" s="857"/>
      <c r="AB21" s="856"/>
      <c r="AC21" s="857"/>
      <c r="AD21" s="856"/>
      <c r="AE21" s="857"/>
      <c r="AF21" s="856"/>
      <c r="AG21" s="857"/>
    </row>
    <row r="22" spans="1:33" ht="12" customHeight="1">
      <c r="A22" s="530" t="str">
        <f t="shared" si="0"/>
        <v/>
      </c>
      <c r="B22" s="901"/>
      <c r="C22" s="480"/>
      <c r="D22" s="52"/>
      <c r="E22" s="52"/>
      <c r="F22" s="854"/>
      <c r="G22" s="914"/>
      <c r="H22" s="995" t="str">
        <f>CHOOSE($Q$5+1,""," (コンクリート)"," (コンクリート)"," (コンクリート)"," (鋼　製)"," (コンクリート)"," (コンクリート)"," (コンクリート)"," (コンクリート)"," (鋼　製)")</f>
        <v/>
      </c>
      <c r="I22" s="996"/>
      <c r="J22" s="996"/>
      <c r="K22" s="538" t="s">
        <v>56</v>
      </c>
      <c r="L22" s="105"/>
      <c r="M22" s="739"/>
      <c r="N22" s="844"/>
      <c r="O22" s="845"/>
      <c r="P22" s="845"/>
      <c r="Q22" s="845"/>
      <c r="R22" s="845"/>
      <c r="S22" s="845"/>
      <c r="T22" s="740"/>
      <c r="U22" s="741"/>
      <c r="V22" s="742"/>
      <c r="W22" s="742"/>
      <c r="X22" s="743"/>
      <c r="Y22" s="867"/>
      <c r="Z22" s="856"/>
      <c r="AA22" s="857"/>
      <c r="AB22" s="856"/>
      <c r="AC22" s="857"/>
      <c r="AD22" s="856"/>
      <c r="AE22" s="857"/>
      <c r="AF22" s="856"/>
      <c r="AG22" s="857"/>
    </row>
    <row r="23" spans="1:33" ht="12" customHeight="1">
      <c r="A23" s="530" t="str">
        <f t="shared" si="0"/>
        <v/>
      </c>
      <c r="B23" s="901"/>
      <c r="C23" s="480"/>
      <c r="D23" s="52"/>
      <c r="E23" s="52"/>
      <c r="F23" s="854"/>
      <c r="G23" s="914"/>
      <c r="H23" s="997"/>
      <c r="I23" s="994"/>
      <c r="J23" s="994"/>
      <c r="K23" s="538" t="s">
        <v>215</v>
      </c>
      <c r="L23" s="105"/>
      <c r="M23" s="739"/>
      <c r="N23" s="844"/>
      <c r="O23" s="845"/>
      <c r="P23" s="845"/>
      <c r="Q23" s="845"/>
      <c r="R23" s="845"/>
      <c r="S23" s="845"/>
      <c r="T23" s="740"/>
      <c r="U23" s="741"/>
      <c r="V23" s="742"/>
      <c r="W23" s="742"/>
      <c r="X23" s="743"/>
      <c r="Y23" s="867"/>
      <c r="Z23" s="856"/>
      <c r="AA23" s="857"/>
      <c r="AB23" s="856"/>
      <c r="AC23" s="857"/>
      <c r="AD23" s="856"/>
      <c r="AE23" s="857"/>
      <c r="AF23" s="856"/>
      <c r="AG23" s="857"/>
    </row>
    <row r="24" spans="1:33" ht="12" customHeight="1">
      <c r="A24" s="530" t="str">
        <f t="shared" si="0"/>
        <v/>
      </c>
      <c r="B24" s="901"/>
      <c r="C24" s="480"/>
      <c r="D24" s="52"/>
      <c r="E24" s="52"/>
      <c r="F24" s="854"/>
      <c r="G24" s="914"/>
      <c r="H24" s="541"/>
      <c r="I24" s="542"/>
      <c r="J24" s="542"/>
      <c r="K24" s="108" t="s">
        <v>218</v>
      </c>
      <c r="L24" s="107"/>
      <c r="M24" s="744"/>
      <c r="N24" s="877"/>
      <c r="O24" s="878"/>
      <c r="P24" s="878"/>
      <c r="Q24" s="878"/>
      <c r="R24" s="878"/>
      <c r="S24" s="878"/>
      <c r="T24" s="749"/>
      <c r="U24" s="746"/>
      <c r="V24" s="747"/>
      <c r="W24" s="747"/>
      <c r="X24" s="748"/>
      <c r="Y24" s="868"/>
      <c r="Z24" s="856"/>
      <c r="AA24" s="857"/>
      <c r="AB24" s="856"/>
      <c r="AC24" s="857"/>
      <c r="AD24" s="856"/>
      <c r="AE24" s="857"/>
      <c r="AF24" s="856"/>
      <c r="AG24" s="857"/>
    </row>
    <row r="25" spans="1:33" ht="12" customHeight="1">
      <c r="A25" s="530" t="str">
        <f t="shared" si="0"/>
        <v/>
      </c>
      <c r="B25" s="902"/>
      <c r="C25" s="480"/>
      <c r="D25" s="52"/>
      <c r="E25" s="52"/>
      <c r="F25" s="854"/>
      <c r="G25" s="915"/>
      <c r="H25" s="1000" t="s">
        <v>50</v>
      </c>
      <c r="I25" s="1001"/>
      <c r="J25" s="1001"/>
      <c r="K25" s="924" t="s">
        <v>447</v>
      </c>
      <c r="L25" s="925"/>
      <c r="M25" s="750"/>
      <c r="N25" s="879"/>
      <c r="O25" s="880"/>
      <c r="P25" s="880"/>
      <c r="Q25" s="880"/>
      <c r="R25" s="880"/>
      <c r="S25" s="880"/>
      <c r="T25" s="751"/>
      <c r="U25" s="752"/>
      <c r="V25" s="753"/>
      <c r="W25" s="753"/>
      <c r="X25" s="754"/>
      <c r="Y25" s="732"/>
      <c r="Z25" s="824"/>
      <c r="AA25" s="825"/>
      <c r="AB25" s="824"/>
      <c r="AC25" s="825"/>
      <c r="AD25" s="824"/>
      <c r="AE25" s="825"/>
      <c r="AF25" s="824"/>
      <c r="AG25" s="825"/>
    </row>
    <row r="26" spans="1:33" ht="12" customHeight="1">
      <c r="A26" s="530" t="str">
        <f t="shared" si="0"/>
        <v/>
      </c>
      <c r="B26" s="1002" t="str">
        <f>Henkan(AG26)</f>
        <v/>
      </c>
      <c r="C26" s="480"/>
      <c r="D26" s="52"/>
      <c r="E26" s="52"/>
      <c r="F26" s="854"/>
      <c r="G26" s="545"/>
      <c r="H26" s="998" t="s">
        <v>52</v>
      </c>
      <c r="I26" s="999"/>
      <c r="J26" s="999"/>
      <c r="K26" s="536" t="s">
        <v>57</v>
      </c>
      <c r="L26" s="669"/>
      <c r="M26" s="755"/>
      <c r="N26" s="875"/>
      <c r="O26" s="876"/>
      <c r="P26" s="876"/>
      <c r="Q26" s="876"/>
      <c r="R26" s="876"/>
      <c r="S26" s="876"/>
      <c r="T26" s="735"/>
      <c r="U26" s="756"/>
      <c r="V26" s="757"/>
      <c r="W26" s="757"/>
      <c r="X26" s="758"/>
      <c r="Y26" s="864"/>
      <c r="Z26" s="822"/>
      <c r="AA26" s="823"/>
      <c r="AB26" s="822"/>
      <c r="AC26" s="823"/>
      <c r="AD26" s="822"/>
      <c r="AE26" s="823"/>
      <c r="AF26" s="822"/>
      <c r="AG26" s="823"/>
    </row>
    <row r="27" spans="1:33" ht="12" customHeight="1">
      <c r="A27" s="530" t="str">
        <f t="shared" si="0"/>
        <v/>
      </c>
      <c r="B27" s="901"/>
      <c r="C27" s="480"/>
      <c r="D27" s="52"/>
      <c r="E27" s="52"/>
      <c r="F27" s="854"/>
      <c r="G27" s="546"/>
      <c r="H27" s="1000"/>
      <c r="I27" s="1001"/>
      <c r="J27" s="1001"/>
      <c r="K27" s="549" t="s">
        <v>58</v>
      </c>
      <c r="L27" s="670"/>
      <c r="M27" s="759"/>
      <c r="N27" s="877"/>
      <c r="O27" s="878"/>
      <c r="P27" s="878"/>
      <c r="Q27" s="878"/>
      <c r="R27" s="878"/>
      <c r="S27" s="878"/>
      <c r="T27" s="749"/>
      <c r="U27" s="746"/>
      <c r="V27" s="747"/>
      <c r="W27" s="747"/>
      <c r="X27" s="748"/>
      <c r="Y27" s="865"/>
      <c r="Z27" s="856"/>
      <c r="AA27" s="857"/>
      <c r="AB27" s="856"/>
      <c r="AC27" s="857"/>
      <c r="AD27" s="856"/>
      <c r="AE27" s="857"/>
      <c r="AF27" s="856"/>
      <c r="AG27" s="857"/>
    </row>
    <row r="28" spans="1:33" ht="12" customHeight="1">
      <c r="A28" s="530" t="str">
        <f t="shared" si="0"/>
        <v/>
      </c>
      <c r="B28" s="1002" t="str">
        <f>Henkan(AG28)</f>
        <v/>
      </c>
      <c r="C28" s="480"/>
      <c r="D28" s="52"/>
      <c r="E28" s="52"/>
      <c r="F28" s="854"/>
      <c r="G28" s="546" t="s">
        <v>883</v>
      </c>
      <c r="H28" s="548"/>
      <c r="I28" s="151"/>
      <c r="J28" s="151"/>
      <c r="K28" s="550" t="s">
        <v>186</v>
      </c>
      <c r="L28" s="551"/>
      <c r="M28" s="760"/>
      <c r="N28" s="1020"/>
      <c r="O28" s="1021"/>
      <c r="P28" s="1021"/>
      <c r="Q28" s="1021"/>
      <c r="R28" s="1021"/>
      <c r="S28" s="1021"/>
      <c r="T28" s="761"/>
      <c r="U28" s="762"/>
      <c r="V28" s="763"/>
      <c r="W28" s="763"/>
      <c r="X28" s="764"/>
      <c r="Y28" s="866"/>
      <c r="Z28" s="856"/>
      <c r="AA28" s="857"/>
      <c r="AB28" s="856"/>
      <c r="AC28" s="857"/>
      <c r="AD28" s="856"/>
      <c r="AE28" s="857"/>
      <c r="AF28" s="856"/>
      <c r="AG28" s="857"/>
    </row>
    <row r="29" spans="1:33" ht="12" customHeight="1">
      <c r="A29" s="530" t="str">
        <f t="shared" si="0"/>
        <v/>
      </c>
      <c r="B29" s="901"/>
      <c r="C29" s="480"/>
      <c r="D29" s="52"/>
      <c r="E29" s="52"/>
      <c r="F29" s="854"/>
      <c r="G29" s="546"/>
      <c r="H29" s="151" t="s">
        <v>66</v>
      </c>
      <c r="I29" s="151"/>
      <c r="J29" s="151"/>
      <c r="K29" s="475" t="s">
        <v>187</v>
      </c>
      <c r="L29" s="552"/>
      <c r="M29" s="765"/>
      <c r="N29" s="844"/>
      <c r="O29" s="845"/>
      <c r="P29" s="845"/>
      <c r="Q29" s="845"/>
      <c r="R29" s="845"/>
      <c r="S29" s="845"/>
      <c r="T29" s="740"/>
      <c r="U29" s="741"/>
      <c r="V29" s="742"/>
      <c r="W29" s="742"/>
      <c r="X29" s="743"/>
      <c r="Y29" s="867"/>
      <c r="Z29" s="856"/>
      <c r="AA29" s="857"/>
      <c r="AB29" s="856"/>
      <c r="AC29" s="857"/>
      <c r="AD29" s="856"/>
      <c r="AE29" s="857"/>
      <c r="AF29" s="856"/>
      <c r="AG29" s="857"/>
    </row>
    <row r="30" spans="1:33" ht="12" customHeight="1">
      <c r="A30" s="530" t="str">
        <f t="shared" si="0"/>
        <v/>
      </c>
      <c r="B30" s="901"/>
      <c r="C30" s="480"/>
      <c r="D30" s="52"/>
      <c r="E30" s="52"/>
      <c r="F30" s="854"/>
      <c r="G30" s="546"/>
      <c r="H30" s="906" t="str">
        <f>IF($P$5&lt;=0,"（　　　）",IF($P$5&lt;2,"（な　し）","（ "&amp;TEXT($P$5-1,0)&amp;" 基 ）"))</f>
        <v>（　　　）</v>
      </c>
      <c r="I30" s="906"/>
      <c r="J30" s="906"/>
      <c r="K30" s="475" t="s">
        <v>188</v>
      </c>
      <c r="L30" s="552"/>
      <c r="M30" s="765"/>
      <c r="N30" s="844"/>
      <c r="O30" s="845"/>
      <c r="P30" s="845"/>
      <c r="Q30" s="845"/>
      <c r="R30" s="845"/>
      <c r="S30" s="845"/>
      <c r="T30" s="740"/>
      <c r="U30" s="741"/>
      <c r="V30" s="742"/>
      <c r="W30" s="742"/>
      <c r="X30" s="743"/>
      <c r="Y30" s="867"/>
      <c r="Z30" s="856"/>
      <c r="AA30" s="857"/>
      <c r="AB30" s="856"/>
      <c r="AC30" s="857"/>
      <c r="AD30" s="856"/>
      <c r="AE30" s="857"/>
      <c r="AF30" s="856"/>
      <c r="AG30" s="857"/>
    </row>
    <row r="31" spans="1:33" ht="12" customHeight="1">
      <c r="A31" s="530" t="str">
        <f t="shared" si="0"/>
        <v/>
      </c>
      <c r="B31" s="901"/>
      <c r="C31" s="480"/>
      <c r="D31" s="52"/>
      <c r="E31" s="52"/>
      <c r="F31" s="854"/>
      <c r="G31" s="546"/>
      <c r="H31" s="994"/>
      <c r="I31" s="994"/>
      <c r="J31" s="994"/>
      <c r="K31" s="475" t="s">
        <v>189</v>
      </c>
      <c r="L31" s="552"/>
      <c r="M31" s="765"/>
      <c r="N31" s="844"/>
      <c r="O31" s="845"/>
      <c r="P31" s="845"/>
      <c r="Q31" s="845"/>
      <c r="R31" s="845"/>
      <c r="S31" s="845"/>
      <c r="T31" s="740"/>
      <c r="U31" s="741"/>
      <c r="V31" s="742"/>
      <c r="W31" s="742"/>
      <c r="X31" s="743"/>
      <c r="Y31" s="867"/>
      <c r="Z31" s="856"/>
      <c r="AA31" s="857"/>
      <c r="AB31" s="856"/>
      <c r="AC31" s="857"/>
      <c r="AD31" s="856"/>
      <c r="AE31" s="857"/>
      <c r="AF31" s="856"/>
      <c r="AG31" s="857"/>
    </row>
    <row r="32" spans="1:33" ht="12" customHeight="1">
      <c r="A32" s="530" t="str">
        <f t="shared" si="0"/>
        <v/>
      </c>
      <c r="B32" s="901"/>
      <c r="C32" s="480"/>
      <c r="D32" s="52"/>
      <c r="E32" s="52"/>
      <c r="F32" s="854"/>
      <c r="G32" s="546"/>
      <c r="H32" s="151"/>
      <c r="I32" s="151"/>
      <c r="J32" s="151"/>
      <c r="K32" s="475" t="s">
        <v>190</v>
      </c>
      <c r="L32" s="552"/>
      <c r="M32" s="765"/>
      <c r="N32" s="844"/>
      <c r="O32" s="845"/>
      <c r="P32" s="845"/>
      <c r="Q32" s="845"/>
      <c r="R32" s="845"/>
      <c r="S32" s="845"/>
      <c r="T32" s="740"/>
      <c r="U32" s="741"/>
      <c r="V32" s="742"/>
      <c r="W32" s="742"/>
      <c r="X32" s="743"/>
      <c r="Y32" s="867"/>
      <c r="Z32" s="856"/>
      <c r="AA32" s="857"/>
      <c r="AB32" s="856"/>
      <c r="AC32" s="857"/>
      <c r="AD32" s="856"/>
      <c r="AE32" s="857"/>
      <c r="AF32" s="856"/>
      <c r="AG32" s="857"/>
    </row>
    <row r="33" spans="1:33" ht="12" customHeight="1">
      <c r="A33" s="530" t="str">
        <f t="shared" si="0"/>
        <v/>
      </c>
      <c r="B33" s="901"/>
      <c r="C33" s="480"/>
      <c r="D33" s="52"/>
      <c r="E33" s="52"/>
      <c r="F33" s="854"/>
      <c r="G33" s="546"/>
      <c r="H33" s="151"/>
      <c r="I33" s="151"/>
      <c r="J33" s="151"/>
      <c r="K33" s="475" t="s">
        <v>191</v>
      </c>
      <c r="L33" s="552"/>
      <c r="M33" s="765"/>
      <c r="N33" s="844"/>
      <c r="O33" s="845"/>
      <c r="P33" s="845"/>
      <c r="Q33" s="845"/>
      <c r="R33" s="845"/>
      <c r="S33" s="845"/>
      <c r="T33" s="740"/>
      <c r="U33" s="741"/>
      <c r="V33" s="742"/>
      <c r="W33" s="742"/>
      <c r="X33" s="743"/>
      <c r="Y33" s="868"/>
      <c r="Z33" s="856"/>
      <c r="AA33" s="857"/>
      <c r="AB33" s="856"/>
      <c r="AC33" s="857"/>
      <c r="AD33" s="856"/>
      <c r="AE33" s="857"/>
      <c r="AF33" s="856"/>
      <c r="AG33" s="857"/>
    </row>
    <row r="34" spans="1:33" ht="12" hidden="1" customHeight="1">
      <c r="A34" s="530" t="str">
        <f t="shared" si="0"/>
        <v/>
      </c>
      <c r="B34" s="901"/>
      <c r="C34" s="480"/>
      <c r="D34" s="52"/>
      <c r="E34" s="52"/>
      <c r="F34" s="854"/>
      <c r="G34" s="546"/>
      <c r="H34" s="151"/>
      <c r="I34" s="151"/>
      <c r="J34" s="151"/>
      <c r="K34" s="475" t="s">
        <v>192</v>
      </c>
      <c r="L34" s="552"/>
      <c r="M34" s="765"/>
      <c r="N34" s="844"/>
      <c r="O34" s="845"/>
      <c r="P34" s="845"/>
      <c r="Q34" s="845"/>
      <c r="R34" s="845"/>
      <c r="S34" s="845"/>
      <c r="T34" s="740"/>
      <c r="U34" s="741"/>
      <c r="V34" s="742"/>
      <c r="W34" s="742"/>
      <c r="X34" s="743"/>
      <c r="Y34" s="733"/>
      <c r="Z34" s="856"/>
      <c r="AA34" s="857"/>
      <c r="AB34" s="856"/>
      <c r="AC34" s="857"/>
      <c r="AD34" s="856"/>
      <c r="AE34" s="857"/>
      <c r="AF34" s="856"/>
      <c r="AG34" s="857"/>
    </row>
    <row r="35" spans="1:33" ht="12" hidden="1" customHeight="1">
      <c r="A35" s="530" t="str">
        <f t="shared" si="0"/>
        <v/>
      </c>
      <c r="B35" s="901"/>
      <c r="C35" s="480"/>
      <c r="D35" s="52"/>
      <c r="E35" s="52"/>
      <c r="F35" s="854"/>
      <c r="G35" s="546"/>
      <c r="H35" s="151"/>
      <c r="I35" s="151"/>
      <c r="J35" s="151"/>
      <c r="K35" s="475" t="s">
        <v>193</v>
      </c>
      <c r="L35" s="552"/>
      <c r="M35" s="765"/>
      <c r="N35" s="844"/>
      <c r="O35" s="845"/>
      <c r="P35" s="845"/>
      <c r="Q35" s="845"/>
      <c r="R35" s="845"/>
      <c r="S35" s="845"/>
      <c r="T35" s="740"/>
      <c r="U35" s="741"/>
      <c r="V35" s="742"/>
      <c r="W35" s="742"/>
      <c r="X35" s="743"/>
      <c r="Y35" s="733"/>
      <c r="Z35" s="856"/>
      <c r="AA35" s="857"/>
      <c r="AB35" s="856"/>
      <c r="AC35" s="857"/>
      <c r="AD35" s="856"/>
      <c r="AE35" s="857"/>
      <c r="AF35" s="856"/>
      <c r="AG35" s="857"/>
    </row>
    <row r="36" spans="1:33" ht="12" hidden="1" customHeight="1">
      <c r="A36" s="530" t="str">
        <f t="shared" si="0"/>
        <v/>
      </c>
      <c r="B36" s="901"/>
      <c r="C36" s="480"/>
      <c r="D36" s="52"/>
      <c r="E36" s="52"/>
      <c r="F36" s="854"/>
      <c r="G36" s="546"/>
      <c r="H36" s="151"/>
      <c r="I36" s="151"/>
      <c r="J36" s="151"/>
      <c r="K36" s="475" t="s">
        <v>194</v>
      </c>
      <c r="L36" s="552"/>
      <c r="M36" s="765"/>
      <c r="N36" s="844"/>
      <c r="O36" s="845"/>
      <c r="P36" s="845"/>
      <c r="Q36" s="845"/>
      <c r="R36" s="845"/>
      <c r="S36" s="845"/>
      <c r="T36" s="740"/>
      <c r="U36" s="741"/>
      <c r="V36" s="742"/>
      <c r="W36" s="742"/>
      <c r="X36" s="743"/>
      <c r="Y36" s="733"/>
      <c r="Z36" s="856"/>
      <c r="AA36" s="857"/>
      <c r="AB36" s="856"/>
      <c r="AC36" s="857"/>
      <c r="AD36" s="856"/>
      <c r="AE36" s="857"/>
      <c r="AF36" s="856"/>
      <c r="AG36" s="857"/>
    </row>
    <row r="37" spans="1:33" ht="12" hidden="1" customHeight="1">
      <c r="A37" s="530" t="str">
        <f t="shared" si="0"/>
        <v/>
      </c>
      <c r="B37" s="901"/>
      <c r="C37" s="480"/>
      <c r="D37" s="52"/>
      <c r="E37" s="52"/>
      <c r="F37" s="854"/>
      <c r="G37" s="546"/>
      <c r="H37" s="151"/>
      <c r="I37" s="151"/>
      <c r="J37" s="151"/>
      <c r="K37" s="475" t="s">
        <v>195</v>
      </c>
      <c r="L37" s="552"/>
      <c r="M37" s="765"/>
      <c r="N37" s="844"/>
      <c r="O37" s="845"/>
      <c r="P37" s="845"/>
      <c r="Q37" s="845"/>
      <c r="R37" s="845"/>
      <c r="S37" s="845"/>
      <c r="T37" s="740"/>
      <c r="U37" s="741"/>
      <c r="V37" s="742"/>
      <c r="W37" s="742"/>
      <c r="X37" s="743"/>
      <c r="Y37" s="733"/>
      <c r="Z37" s="856"/>
      <c r="AA37" s="857"/>
      <c r="AB37" s="856"/>
      <c r="AC37" s="857"/>
      <c r="AD37" s="856"/>
      <c r="AE37" s="857"/>
      <c r="AF37" s="856"/>
      <c r="AG37" s="857"/>
    </row>
    <row r="38" spans="1:33" ht="12" hidden="1" customHeight="1">
      <c r="A38" s="530" t="str">
        <f t="shared" si="0"/>
        <v/>
      </c>
      <c r="B38" s="901"/>
      <c r="C38" s="480"/>
      <c r="D38" s="52"/>
      <c r="E38" s="52"/>
      <c r="F38" s="854"/>
      <c r="G38" s="546"/>
      <c r="H38" s="151"/>
      <c r="I38" s="151"/>
      <c r="J38" s="151"/>
      <c r="K38" s="475" t="s">
        <v>196</v>
      </c>
      <c r="L38" s="552"/>
      <c r="M38" s="765"/>
      <c r="N38" s="844"/>
      <c r="O38" s="845"/>
      <c r="P38" s="845"/>
      <c r="Q38" s="845"/>
      <c r="R38" s="845"/>
      <c r="S38" s="845"/>
      <c r="T38" s="740"/>
      <c r="U38" s="741"/>
      <c r="V38" s="742"/>
      <c r="W38" s="742"/>
      <c r="X38" s="743"/>
      <c r="Y38" s="733"/>
      <c r="Z38" s="856"/>
      <c r="AA38" s="857"/>
      <c r="AB38" s="856"/>
      <c r="AC38" s="857"/>
      <c r="AD38" s="856"/>
      <c r="AE38" s="857"/>
      <c r="AF38" s="856"/>
      <c r="AG38" s="857"/>
    </row>
    <row r="39" spans="1:33" ht="12" hidden="1" customHeight="1">
      <c r="A39" s="530" t="str">
        <f t="shared" si="0"/>
        <v/>
      </c>
      <c r="B39" s="901"/>
      <c r="C39" s="480"/>
      <c r="D39" s="52"/>
      <c r="E39" s="52"/>
      <c r="F39" s="854"/>
      <c r="G39" s="546"/>
      <c r="H39" s="151"/>
      <c r="I39" s="151"/>
      <c r="J39" s="151"/>
      <c r="K39" s="475" t="s">
        <v>197</v>
      </c>
      <c r="L39" s="552"/>
      <c r="M39" s="765"/>
      <c r="N39" s="844"/>
      <c r="O39" s="845"/>
      <c r="P39" s="845"/>
      <c r="Q39" s="845"/>
      <c r="R39" s="845"/>
      <c r="S39" s="845"/>
      <c r="T39" s="740"/>
      <c r="U39" s="741"/>
      <c r="V39" s="742"/>
      <c r="W39" s="742"/>
      <c r="X39" s="743"/>
      <c r="Y39" s="733"/>
      <c r="Z39" s="856"/>
      <c r="AA39" s="857"/>
      <c r="AB39" s="856"/>
      <c r="AC39" s="857"/>
      <c r="AD39" s="856"/>
      <c r="AE39" s="857"/>
      <c r="AF39" s="856"/>
      <c r="AG39" s="857"/>
    </row>
    <row r="40" spans="1:33" ht="12" hidden="1" customHeight="1">
      <c r="A40" s="530" t="str">
        <f t="shared" si="0"/>
        <v/>
      </c>
      <c r="B40" s="901"/>
      <c r="C40" s="480"/>
      <c r="D40" s="52"/>
      <c r="E40" s="52"/>
      <c r="F40" s="854"/>
      <c r="G40" s="546"/>
      <c r="H40" s="151"/>
      <c r="I40" s="151"/>
      <c r="J40" s="151"/>
      <c r="K40" s="475" t="s">
        <v>198</v>
      </c>
      <c r="L40" s="552"/>
      <c r="M40" s="765"/>
      <c r="N40" s="844"/>
      <c r="O40" s="845"/>
      <c r="P40" s="845"/>
      <c r="Q40" s="845"/>
      <c r="R40" s="845"/>
      <c r="S40" s="845"/>
      <c r="T40" s="740"/>
      <c r="U40" s="741"/>
      <c r="V40" s="742"/>
      <c r="W40" s="742"/>
      <c r="X40" s="743"/>
      <c r="Y40" s="733"/>
      <c r="Z40" s="856"/>
      <c r="AA40" s="857"/>
      <c r="AB40" s="856"/>
      <c r="AC40" s="857"/>
      <c r="AD40" s="856"/>
      <c r="AE40" s="857"/>
      <c r="AF40" s="856"/>
      <c r="AG40" s="857"/>
    </row>
    <row r="41" spans="1:33" ht="12" hidden="1" customHeight="1">
      <c r="A41" s="530" t="str">
        <f t="shared" si="0"/>
        <v/>
      </c>
      <c r="B41" s="901"/>
      <c r="C41" s="480"/>
      <c r="D41" s="52"/>
      <c r="E41" s="52"/>
      <c r="F41" s="854"/>
      <c r="G41" s="546"/>
      <c r="H41" s="151"/>
      <c r="I41" s="151"/>
      <c r="J41" s="151"/>
      <c r="K41" s="475" t="s">
        <v>199</v>
      </c>
      <c r="L41" s="552"/>
      <c r="M41" s="765"/>
      <c r="N41" s="844"/>
      <c r="O41" s="845"/>
      <c r="P41" s="845"/>
      <c r="Q41" s="845"/>
      <c r="R41" s="845"/>
      <c r="S41" s="845"/>
      <c r="T41" s="740"/>
      <c r="U41" s="741"/>
      <c r="V41" s="742"/>
      <c r="W41" s="742"/>
      <c r="X41" s="743"/>
      <c r="Y41" s="733"/>
      <c r="Z41" s="856"/>
      <c r="AA41" s="857"/>
      <c r="AB41" s="856"/>
      <c r="AC41" s="857"/>
      <c r="AD41" s="856"/>
      <c r="AE41" s="857"/>
      <c r="AF41" s="856"/>
      <c r="AG41" s="857"/>
    </row>
    <row r="42" spans="1:33" ht="12" hidden="1" customHeight="1">
      <c r="A42" s="530" t="str">
        <f t="shared" si="0"/>
        <v/>
      </c>
      <c r="B42" s="901"/>
      <c r="C42" s="480"/>
      <c r="D42" s="52"/>
      <c r="E42" s="52"/>
      <c r="F42" s="854"/>
      <c r="G42" s="546"/>
      <c r="H42" s="151"/>
      <c r="I42" s="151"/>
      <c r="J42" s="151"/>
      <c r="K42" s="475" t="s">
        <v>200</v>
      </c>
      <c r="L42" s="552"/>
      <c r="M42" s="765"/>
      <c r="N42" s="844"/>
      <c r="O42" s="845"/>
      <c r="P42" s="845"/>
      <c r="Q42" s="845"/>
      <c r="R42" s="845"/>
      <c r="S42" s="845"/>
      <c r="T42" s="740"/>
      <c r="U42" s="741"/>
      <c r="V42" s="742"/>
      <c r="W42" s="742"/>
      <c r="X42" s="743"/>
      <c r="Y42" s="733"/>
      <c r="Z42" s="856"/>
      <c r="AA42" s="857"/>
      <c r="AB42" s="856"/>
      <c r="AC42" s="857"/>
      <c r="AD42" s="856"/>
      <c r="AE42" s="857"/>
      <c r="AF42" s="856"/>
      <c r="AG42" s="857"/>
    </row>
    <row r="43" spans="1:33" ht="12" hidden="1" customHeight="1">
      <c r="A43" s="530" t="str">
        <f t="shared" si="0"/>
        <v/>
      </c>
      <c r="B43" s="901"/>
      <c r="C43" s="480"/>
      <c r="D43" s="52"/>
      <c r="E43" s="52"/>
      <c r="F43" s="854"/>
      <c r="G43" s="546"/>
      <c r="H43" s="151"/>
      <c r="I43" s="151"/>
      <c r="J43" s="151"/>
      <c r="K43" s="475" t="s">
        <v>201</v>
      </c>
      <c r="L43" s="552"/>
      <c r="M43" s="765"/>
      <c r="N43" s="844"/>
      <c r="O43" s="845"/>
      <c r="P43" s="845"/>
      <c r="Q43" s="845"/>
      <c r="R43" s="845"/>
      <c r="S43" s="845"/>
      <c r="T43" s="740"/>
      <c r="U43" s="741"/>
      <c r="V43" s="742"/>
      <c r="W43" s="742"/>
      <c r="X43" s="743"/>
      <c r="Y43" s="733"/>
      <c r="Z43" s="856"/>
      <c r="AA43" s="857"/>
      <c r="AB43" s="856"/>
      <c r="AC43" s="857"/>
      <c r="AD43" s="856"/>
      <c r="AE43" s="857"/>
      <c r="AF43" s="856"/>
      <c r="AG43" s="857"/>
    </row>
    <row r="44" spans="1:33" ht="12" hidden="1" customHeight="1">
      <c r="A44" s="530" t="str">
        <f t="shared" si="0"/>
        <v/>
      </c>
      <c r="B44" s="901"/>
      <c r="C44" s="480"/>
      <c r="D44" s="52"/>
      <c r="E44" s="52"/>
      <c r="F44" s="854"/>
      <c r="G44" s="546"/>
      <c r="H44" s="151"/>
      <c r="I44" s="151"/>
      <c r="J44" s="151"/>
      <c r="K44" s="475" t="s">
        <v>202</v>
      </c>
      <c r="L44" s="552"/>
      <c r="M44" s="765"/>
      <c r="N44" s="844"/>
      <c r="O44" s="845"/>
      <c r="P44" s="845"/>
      <c r="Q44" s="845"/>
      <c r="R44" s="845"/>
      <c r="S44" s="845"/>
      <c r="T44" s="740"/>
      <c r="U44" s="741"/>
      <c r="V44" s="742"/>
      <c r="W44" s="742"/>
      <c r="X44" s="743"/>
      <c r="Y44" s="733"/>
      <c r="Z44" s="856"/>
      <c r="AA44" s="857"/>
      <c r="AB44" s="856"/>
      <c r="AC44" s="857"/>
      <c r="AD44" s="856"/>
      <c r="AE44" s="857"/>
      <c r="AF44" s="856"/>
      <c r="AG44" s="857"/>
    </row>
    <row r="45" spans="1:33" ht="12" hidden="1" customHeight="1">
      <c r="A45" s="530" t="str">
        <f t="shared" si="0"/>
        <v/>
      </c>
      <c r="B45" s="901"/>
      <c r="C45" s="480"/>
      <c r="D45" s="52"/>
      <c r="E45" s="52"/>
      <c r="F45" s="854"/>
      <c r="G45" s="546"/>
      <c r="H45" s="151"/>
      <c r="I45" s="151"/>
      <c r="J45" s="151"/>
      <c r="K45" s="475" t="s">
        <v>203</v>
      </c>
      <c r="L45" s="552"/>
      <c r="M45" s="765"/>
      <c r="N45" s="844"/>
      <c r="O45" s="845"/>
      <c r="P45" s="845"/>
      <c r="Q45" s="845"/>
      <c r="R45" s="845"/>
      <c r="S45" s="845"/>
      <c r="T45" s="740"/>
      <c r="U45" s="741"/>
      <c r="V45" s="742"/>
      <c r="W45" s="742"/>
      <c r="X45" s="743"/>
      <c r="Y45" s="733"/>
      <c r="Z45" s="856"/>
      <c r="AA45" s="857"/>
      <c r="AB45" s="856"/>
      <c r="AC45" s="857"/>
      <c r="AD45" s="856"/>
      <c r="AE45" s="857"/>
      <c r="AF45" s="856"/>
      <c r="AG45" s="857"/>
    </row>
    <row r="46" spans="1:33" ht="12" hidden="1" customHeight="1">
      <c r="A46" s="530" t="str">
        <f t="shared" si="0"/>
        <v/>
      </c>
      <c r="B46" s="901"/>
      <c r="C46" s="480"/>
      <c r="D46" s="52"/>
      <c r="E46" s="52"/>
      <c r="F46" s="854"/>
      <c r="G46" s="546"/>
      <c r="H46" s="152"/>
      <c r="I46" s="152"/>
      <c r="J46" s="152"/>
      <c r="K46" s="475" t="s">
        <v>204</v>
      </c>
      <c r="L46" s="552"/>
      <c r="M46" s="765"/>
      <c r="N46" s="844"/>
      <c r="O46" s="845"/>
      <c r="P46" s="845"/>
      <c r="Q46" s="845"/>
      <c r="R46" s="845"/>
      <c r="S46" s="845"/>
      <c r="T46" s="740"/>
      <c r="U46" s="741"/>
      <c r="V46" s="742"/>
      <c r="W46" s="742"/>
      <c r="X46" s="743"/>
      <c r="Y46" s="733"/>
      <c r="Z46" s="856"/>
      <c r="AA46" s="857"/>
      <c r="AB46" s="856"/>
      <c r="AC46" s="857"/>
      <c r="AD46" s="856"/>
      <c r="AE46" s="857"/>
      <c r="AF46" s="856"/>
      <c r="AG46" s="857"/>
    </row>
    <row r="47" spans="1:33" ht="12" hidden="1" customHeight="1">
      <c r="A47" s="530" t="str">
        <f t="shared" si="0"/>
        <v/>
      </c>
      <c r="B47" s="901"/>
      <c r="C47" s="480"/>
      <c r="D47" s="52"/>
      <c r="E47" s="52"/>
      <c r="F47" s="854"/>
      <c r="G47" s="546" t="s">
        <v>51</v>
      </c>
      <c r="H47" s="151" t="s">
        <v>66</v>
      </c>
      <c r="I47" s="151"/>
      <c r="J47" s="151"/>
      <c r="K47" s="475" t="s">
        <v>205</v>
      </c>
      <c r="L47" s="552"/>
      <c r="M47" s="765"/>
      <c r="N47" s="844"/>
      <c r="O47" s="845"/>
      <c r="P47" s="845"/>
      <c r="Q47" s="845"/>
      <c r="R47" s="845"/>
      <c r="S47" s="845"/>
      <c r="T47" s="740"/>
      <c r="U47" s="741"/>
      <c r="V47" s="742"/>
      <c r="W47" s="742"/>
      <c r="X47" s="743"/>
      <c r="Y47" s="733"/>
      <c r="Z47" s="856"/>
      <c r="AA47" s="857"/>
      <c r="AB47" s="856"/>
      <c r="AC47" s="857"/>
      <c r="AD47" s="856"/>
      <c r="AE47" s="857"/>
      <c r="AF47" s="856"/>
      <c r="AG47" s="857"/>
    </row>
    <row r="48" spans="1:33" ht="12" hidden="1" customHeight="1">
      <c r="A48" s="530" t="str">
        <f t="shared" si="0"/>
        <v/>
      </c>
      <c r="B48" s="901"/>
      <c r="C48" s="480"/>
      <c r="D48" s="52"/>
      <c r="E48" s="52"/>
      <c r="F48" s="854"/>
      <c r="G48" s="546"/>
      <c r="H48" s="907" t="str">
        <f>IF($P$5&lt;=0,"（　　　）",IF($P$5&lt;2,"（な　し）","（ "&amp;TEXT($P$5-1,0)&amp;" 基 ）"))</f>
        <v>（　　　）</v>
      </c>
      <c r="I48" s="907"/>
      <c r="J48" s="907"/>
      <c r="K48" s="475" t="s">
        <v>206</v>
      </c>
      <c r="L48" s="552"/>
      <c r="M48" s="765"/>
      <c r="N48" s="844"/>
      <c r="O48" s="845"/>
      <c r="P48" s="845"/>
      <c r="Q48" s="845"/>
      <c r="R48" s="845"/>
      <c r="S48" s="845"/>
      <c r="T48" s="740"/>
      <c r="U48" s="741"/>
      <c r="V48" s="742"/>
      <c r="W48" s="742"/>
      <c r="X48" s="743"/>
      <c r="Y48" s="733"/>
      <c r="Z48" s="856"/>
      <c r="AA48" s="857"/>
      <c r="AB48" s="856"/>
      <c r="AC48" s="857"/>
      <c r="AD48" s="856"/>
      <c r="AE48" s="857"/>
      <c r="AF48" s="856"/>
      <c r="AG48" s="857"/>
    </row>
    <row r="49" spans="1:33" ht="12" hidden="1" customHeight="1">
      <c r="A49" s="530" t="str">
        <f t="shared" si="0"/>
        <v/>
      </c>
      <c r="B49" s="901"/>
      <c r="C49" s="480"/>
      <c r="D49" s="52"/>
      <c r="E49" s="52"/>
      <c r="F49" s="854"/>
      <c r="G49" s="546"/>
      <c r="H49" s="151"/>
      <c r="I49" s="151"/>
      <c r="J49" s="151"/>
      <c r="K49" s="475" t="s">
        <v>207</v>
      </c>
      <c r="L49" s="552"/>
      <c r="M49" s="765"/>
      <c r="N49" s="844"/>
      <c r="O49" s="845"/>
      <c r="P49" s="845"/>
      <c r="Q49" s="845"/>
      <c r="R49" s="845"/>
      <c r="S49" s="845"/>
      <c r="T49" s="740"/>
      <c r="U49" s="741"/>
      <c r="V49" s="742"/>
      <c r="W49" s="742"/>
      <c r="X49" s="743"/>
      <c r="Y49" s="733"/>
      <c r="Z49" s="856"/>
      <c r="AA49" s="857"/>
      <c r="AB49" s="856"/>
      <c r="AC49" s="857"/>
      <c r="AD49" s="856"/>
      <c r="AE49" s="857"/>
      <c r="AF49" s="856"/>
      <c r="AG49" s="857"/>
    </row>
    <row r="50" spans="1:33" ht="12" hidden="1" customHeight="1">
      <c r="A50" s="530" t="str">
        <f t="shared" si="0"/>
        <v/>
      </c>
      <c r="B50" s="901"/>
      <c r="C50" s="480"/>
      <c r="D50" s="52"/>
      <c r="E50" s="52"/>
      <c r="F50" s="854"/>
      <c r="G50" s="546"/>
      <c r="H50" s="151"/>
      <c r="I50" s="151"/>
      <c r="J50" s="151"/>
      <c r="K50" s="475" t="s">
        <v>208</v>
      </c>
      <c r="L50" s="552"/>
      <c r="M50" s="765"/>
      <c r="N50" s="844"/>
      <c r="O50" s="845"/>
      <c r="P50" s="845"/>
      <c r="Q50" s="845"/>
      <c r="R50" s="845"/>
      <c r="S50" s="845"/>
      <c r="T50" s="740"/>
      <c r="U50" s="741"/>
      <c r="V50" s="742"/>
      <c r="W50" s="742"/>
      <c r="X50" s="743"/>
      <c r="Y50" s="733"/>
      <c r="Z50" s="856"/>
      <c r="AA50" s="857"/>
      <c r="AB50" s="856"/>
      <c r="AC50" s="857"/>
      <c r="AD50" s="856"/>
      <c r="AE50" s="857"/>
      <c r="AF50" s="856"/>
      <c r="AG50" s="857"/>
    </row>
    <row r="51" spans="1:33" ht="12" hidden="1" customHeight="1">
      <c r="A51" s="530" t="str">
        <f t="shared" si="0"/>
        <v/>
      </c>
      <c r="B51" s="902"/>
      <c r="C51" s="480"/>
      <c r="D51" s="52"/>
      <c r="E51" s="52"/>
      <c r="F51" s="854"/>
      <c r="G51" s="546"/>
      <c r="H51" s="151"/>
      <c r="I51" s="151"/>
      <c r="J51" s="151"/>
      <c r="K51" s="553" t="s">
        <v>209</v>
      </c>
      <c r="L51" s="554"/>
      <c r="M51" s="766"/>
      <c r="N51" s="846"/>
      <c r="O51" s="847"/>
      <c r="P51" s="847"/>
      <c r="Q51" s="847"/>
      <c r="R51" s="847"/>
      <c r="S51" s="847"/>
      <c r="T51" s="745"/>
      <c r="U51" s="767"/>
      <c r="V51" s="768"/>
      <c r="W51" s="768"/>
      <c r="X51" s="769"/>
      <c r="Y51" s="732"/>
      <c r="Z51" s="856"/>
      <c r="AA51" s="857"/>
      <c r="AB51" s="856"/>
      <c r="AC51" s="857"/>
      <c r="AD51" s="856"/>
      <c r="AE51" s="857"/>
      <c r="AF51" s="856"/>
      <c r="AG51" s="857"/>
    </row>
    <row r="52" spans="1:33" ht="12" customHeight="1">
      <c r="A52" s="530"/>
      <c r="B52" s="535"/>
      <c r="C52" s="480"/>
      <c r="D52" s="52"/>
      <c r="E52" s="52"/>
      <c r="F52" s="854"/>
      <c r="G52" s="547"/>
      <c r="H52" s="904" t="s">
        <v>59</v>
      </c>
      <c r="I52" s="905"/>
      <c r="J52" s="905"/>
      <c r="K52" s="555" t="s">
        <v>210</v>
      </c>
      <c r="L52" s="556"/>
      <c r="M52" s="770"/>
      <c r="N52" s="879"/>
      <c r="O52" s="880"/>
      <c r="P52" s="880"/>
      <c r="Q52" s="880"/>
      <c r="R52" s="880"/>
      <c r="S52" s="880"/>
      <c r="T52" s="751"/>
      <c r="U52" s="771"/>
      <c r="V52" s="772"/>
      <c r="W52" s="772"/>
      <c r="X52" s="773"/>
      <c r="Y52" s="732"/>
      <c r="Z52" s="824"/>
      <c r="AA52" s="825"/>
      <c r="AB52" s="824"/>
      <c r="AC52" s="825"/>
      <c r="AD52" s="824"/>
      <c r="AE52" s="825"/>
      <c r="AF52" s="824"/>
      <c r="AG52" s="825"/>
    </row>
    <row r="53" spans="1:33" ht="12" customHeight="1">
      <c r="A53" s="530" t="str">
        <f t="shared" si="0"/>
        <v/>
      </c>
      <c r="B53" s="534" t="str">
        <f>Henkan(AG53)</f>
        <v/>
      </c>
      <c r="C53" s="480"/>
      <c r="D53" s="52"/>
      <c r="E53" s="52"/>
      <c r="F53" s="854"/>
      <c r="G53" s="594" t="s">
        <v>690</v>
      </c>
      <c r="H53" s="537" t="s">
        <v>226</v>
      </c>
      <c r="I53" s="537"/>
      <c r="J53" s="537"/>
      <c r="K53" s="540"/>
      <c r="L53" s="540"/>
      <c r="M53" s="774"/>
      <c r="N53" s="873"/>
      <c r="O53" s="874"/>
      <c r="P53" s="874"/>
      <c r="Q53" s="874"/>
      <c r="R53" s="874"/>
      <c r="S53" s="874"/>
      <c r="T53" s="775"/>
      <c r="U53" s="776"/>
      <c r="V53" s="777"/>
      <c r="W53" s="777"/>
      <c r="X53" s="778"/>
      <c r="Y53" s="732"/>
      <c r="Z53" s="870"/>
      <c r="AA53" s="871"/>
      <c r="AB53" s="870"/>
      <c r="AC53" s="871"/>
      <c r="AD53" s="870"/>
      <c r="AE53" s="871"/>
      <c r="AF53" s="870"/>
      <c r="AG53" s="871"/>
    </row>
    <row r="54" spans="1:33" ht="12" customHeight="1">
      <c r="A54" s="530" t="str">
        <f t="shared" si="0"/>
        <v/>
      </c>
      <c r="B54" s="901"/>
      <c r="C54" s="480"/>
      <c r="D54" s="52"/>
      <c r="E54" s="52"/>
      <c r="F54" s="854"/>
      <c r="G54" s="595" t="s">
        <v>691</v>
      </c>
      <c r="H54" s="557" t="s">
        <v>227</v>
      </c>
      <c r="I54" s="558"/>
      <c r="J54" s="558"/>
      <c r="K54" s="101"/>
      <c r="L54" s="101"/>
      <c r="M54" s="779"/>
      <c r="N54" s="875"/>
      <c r="O54" s="876"/>
      <c r="P54" s="876"/>
      <c r="Q54" s="876"/>
      <c r="R54" s="876"/>
      <c r="S54" s="876"/>
      <c r="T54" s="735"/>
      <c r="U54" s="756"/>
      <c r="V54" s="757"/>
      <c r="W54" s="757"/>
      <c r="X54" s="758"/>
      <c r="Y54" s="866"/>
      <c r="Z54" s="826"/>
      <c r="AA54" s="827"/>
      <c r="AB54" s="822"/>
      <c r="AC54" s="823"/>
      <c r="AD54" s="826"/>
      <c r="AE54" s="827"/>
      <c r="AF54" s="830"/>
      <c r="AG54" s="831"/>
    </row>
    <row r="55" spans="1:33" ht="12" customHeight="1">
      <c r="A55" s="530" t="str">
        <f t="shared" si="0"/>
        <v/>
      </c>
      <c r="B55" s="902"/>
      <c r="C55" s="480"/>
      <c r="D55" s="52"/>
      <c r="E55" s="52"/>
      <c r="F55" s="854"/>
      <c r="G55" s="596" t="s">
        <v>692</v>
      </c>
      <c r="H55" s="559" t="s">
        <v>228</v>
      </c>
      <c r="I55" s="114"/>
      <c r="J55" s="114"/>
      <c r="K55" s="107"/>
      <c r="L55" s="107"/>
      <c r="M55" s="780"/>
      <c r="N55" s="877"/>
      <c r="O55" s="878"/>
      <c r="P55" s="878"/>
      <c r="Q55" s="878"/>
      <c r="R55" s="878"/>
      <c r="S55" s="878"/>
      <c r="T55" s="749"/>
      <c r="U55" s="746"/>
      <c r="V55" s="747"/>
      <c r="W55" s="747"/>
      <c r="X55" s="748"/>
      <c r="Y55" s="868"/>
      <c r="Z55" s="828"/>
      <c r="AA55" s="829"/>
      <c r="AB55" s="824"/>
      <c r="AC55" s="825"/>
      <c r="AD55" s="828"/>
      <c r="AE55" s="829"/>
      <c r="AF55" s="832"/>
      <c r="AG55" s="833"/>
    </row>
    <row r="56" spans="1:33" ht="12" customHeight="1">
      <c r="A56" s="530" t="str">
        <f t="shared" si="0"/>
        <v/>
      </c>
      <c r="B56" s="534" t="str">
        <f>Henkan(AG56)</f>
        <v/>
      </c>
      <c r="C56" s="480"/>
      <c r="D56" s="52"/>
      <c r="E56" s="52"/>
      <c r="F56" s="854"/>
      <c r="G56" s="597" t="s">
        <v>691</v>
      </c>
      <c r="H56" s="537" t="s">
        <v>675</v>
      </c>
      <c r="I56" s="537"/>
      <c r="J56" s="537"/>
      <c r="K56" s="540"/>
      <c r="L56" s="540"/>
      <c r="M56" s="774"/>
      <c r="N56" s="873"/>
      <c r="O56" s="874"/>
      <c r="P56" s="874"/>
      <c r="Q56" s="874"/>
      <c r="R56" s="874"/>
      <c r="S56" s="874"/>
      <c r="T56" s="775"/>
      <c r="U56" s="776"/>
      <c r="V56" s="777"/>
      <c r="W56" s="777"/>
      <c r="X56" s="778"/>
      <c r="Y56" s="732"/>
      <c r="Z56" s="834"/>
      <c r="AA56" s="835"/>
      <c r="AB56" s="836"/>
      <c r="AC56" s="837"/>
      <c r="AD56" s="836"/>
      <c r="AE56" s="837"/>
      <c r="AF56" s="836"/>
      <c r="AG56" s="837"/>
    </row>
    <row r="57" spans="1:33" ht="12" customHeight="1">
      <c r="A57" s="530" t="str">
        <f t="shared" si="0"/>
        <v/>
      </c>
      <c r="B57" s="901"/>
      <c r="C57" s="480"/>
      <c r="D57" s="52"/>
      <c r="E57" s="52"/>
      <c r="F57" s="854"/>
      <c r="G57" s="903" t="s">
        <v>53</v>
      </c>
      <c r="H57" s="557" t="s">
        <v>674</v>
      </c>
      <c r="I57" s="558"/>
      <c r="J57" s="558"/>
      <c r="K57" s="101"/>
      <c r="L57" s="101"/>
      <c r="M57" s="779"/>
      <c r="N57" s="875"/>
      <c r="O57" s="876"/>
      <c r="P57" s="876"/>
      <c r="Q57" s="876"/>
      <c r="R57" s="876"/>
      <c r="S57" s="876"/>
      <c r="T57" s="735"/>
      <c r="U57" s="756"/>
      <c r="V57" s="757"/>
      <c r="W57" s="757"/>
      <c r="X57" s="758"/>
      <c r="Y57" s="866"/>
      <c r="Z57" s="826"/>
      <c r="AA57" s="827"/>
      <c r="AB57" s="840"/>
      <c r="AC57" s="841"/>
      <c r="AD57" s="826"/>
      <c r="AE57" s="827"/>
      <c r="AF57" s="826"/>
      <c r="AG57" s="827"/>
    </row>
    <row r="58" spans="1:33" ht="12" customHeight="1">
      <c r="A58" s="530" t="str">
        <f t="shared" si="0"/>
        <v/>
      </c>
      <c r="B58" s="901"/>
      <c r="C58" s="480"/>
      <c r="D58" s="52"/>
      <c r="E58" s="52"/>
      <c r="F58" s="854"/>
      <c r="G58" s="903"/>
      <c r="H58" s="560" t="s">
        <v>61</v>
      </c>
      <c r="I58" s="112"/>
      <c r="J58" s="112"/>
      <c r="K58" s="105"/>
      <c r="L58" s="105"/>
      <c r="M58" s="781"/>
      <c r="N58" s="844"/>
      <c r="O58" s="845"/>
      <c r="P58" s="845"/>
      <c r="Q58" s="845"/>
      <c r="R58" s="845"/>
      <c r="S58" s="845"/>
      <c r="T58" s="740"/>
      <c r="U58" s="741"/>
      <c r="V58" s="742"/>
      <c r="W58" s="742"/>
      <c r="X58" s="743"/>
      <c r="Y58" s="867"/>
      <c r="Z58" s="838"/>
      <c r="AA58" s="839"/>
      <c r="AB58" s="842"/>
      <c r="AC58" s="843"/>
      <c r="AD58" s="838"/>
      <c r="AE58" s="839"/>
      <c r="AF58" s="838"/>
      <c r="AG58" s="839"/>
    </row>
    <row r="59" spans="1:33" ht="12" customHeight="1">
      <c r="A59" s="530" t="str">
        <f t="shared" si="0"/>
        <v/>
      </c>
      <c r="B59" s="901"/>
      <c r="C59" s="480"/>
      <c r="D59" s="52"/>
      <c r="E59" s="52"/>
      <c r="F59" s="854"/>
      <c r="G59" s="903"/>
      <c r="H59" s="560" t="s">
        <v>62</v>
      </c>
      <c r="I59" s="112"/>
      <c r="J59" s="112"/>
      <c r="K59" s="105"/>
      <c r="L59" s="105"/>
      <c r="M59" s="781"/>
      <c r="N59" s="844"/>
      <c r="O59" s="845"/>
      <c r="P59" s="845"/>
      <c r="Q59" s="845"/>
      <c r="R59" s="845"/>
      <c r="S59" s="845"/>
      <c r="T59" s="740"/>
      <c r="U59" s="741"/>
      <c r="V59" s="742"/>
      <c r="W59" s="742"/>
      <c r="X59" s="743"/>
      <c r="Y59" s="867"/>
      <c r="Z59" s="838"/>
      <c r="AA59" s="839"/>
      <c r="AB59" s="842"/>
      <c r="AC59" s="843"/>
      <c r="AD59" s="838"/>
      <c r="AE59" s="839"/>
      <c r="AF59" s="838"/>
      <c r="AG59" s="839"/>
    </row>
    <row r="60" spans="1:33" ht="12" customHeight="1">
      <c r="A60" s="530" t="str">
        <f t="shared" si="0"/>
        <v/>
      </c>
      <c r="B60" s="901"/>
      <c r="C60" s="480"/>
      <c r="D60" s="52"/>
      <c r="E60" s="52"/>
      <c r="F60" s="854"/>
      <c r="G60" s="903"/>
      <c r="H60" s="560" t="s">
        <v>60</v>
      </c>
      <c r="I60" s="112"/>
      <c r="J60" s="112"/>
      <c r="K60" s="105"/>
      <c r="L60" s="105"/>
      <c r="M60" s="781"/>
      <c r="N60" s="844"/>
      <c r="O60" s="845"/>
      <c r="P60" s="845"/>
      <c r="Q60" s="845"/>
      <c r="R60" s="845"/>
      <c r="S60" s="845"/>
      <c r="T60" s="740"/>
      <c r="U60" s="741"/>
      <c r="V60" s="742"/>
      <c r="W60" s="742"/>
      <c r="X60" s="743"/>
      <c r="Y60" s="867"/>
      <c r="Z60" s="838"/>
      <c r="AA60" s="839"/>
      <c r="AB60" s="842"/>
      <c r="AC60" s="843"/>
      <c r="AD60" s="838"/>
      <c r="AE60" s="839"/>
      <c r="AF60" s="838"/>
      <c r="AG60" s="839"/>
    </row>
    <row r="61" spans="1:33" ht="12" customHeight="1">
      <c r="A61" s="530" t="str">
        <f t="shared" si="0"/>
        <v/>
      </c>
      <c r="B61" s="901"/>
      <c r="C61" s="480"/>
      <c r="D61" s="52"/>
      <c r="E61" s="52"/>
      <c r="F61" s="854"/>
      <c r="G61" s="903"/>
      <c r="H61" s="560" t="s">
        <v>225</v>
      </c>
      <c r="I61" s="112"/>
      <c r="J61" s="112"/>
      <c r="K61" s="113"/>
      <c r="L61" s="113"/>
      <c r="M61" s="781"/>
      <c r="N61" s="844"/>
      <c r="O61" s="845"/>
      <c r="P61" s="845"/>
      <c r="Q61" s="845"/>
      <c r="R61" s="845"/>
      <c r="S61" s="845"/>
      <c r="T61" s="740"/>
      <c r="U61" s="741"/>
      <c r="V61" s="742"/>
      <c r="W61" s="742"/>
      <c r="X61" s="743"/>
      <c r="Y61" s="867"/>
      <c r="Z61" s="838"/>
      <c r="AA61" s="839"/>
      <c r="AB61" s="842"/>
      <c r="AC61" s="843"/>
      <c r="AD61" s="838"/>
      <c r="AE61" s="839"/>
      <c r="AF61" s="838"/>
      <c r="AG61" s="839"/>
    </row>
    <row r="62" spans="1:33" ht="12" customHeight="1" thickBot="1">
      <c r="A62" s="531" t="str">
        <f t="shared" si="0"/>
        <v/>
      </c>
      <c r="B62" s="902"/>
      <c r="C62" s="480"/>
      <c r="D62" s="52"/>
      <c r="E62" s="52"/>
      <c r="F62" s="855"/>
      <c r="G62" s="903"/>
      <c r="H62" s="559" t="s">
        <v>224</v>
      </c>
      <c r="I62" s="114"/>
      <c r="J62" s="114"/>
      <c r="K62" s="107"/>
      <c r="L62" s="107"/>
      <c r="M62" s="780"/>
      <c r="N62" s="877"/>
      <c r="O62" s="878"/>
      <c r="P62" s="878"/>
      <c r="Q62" s="878"/>
      <c r="R62" s="878"/>
      <c r="S62" s="878"/>
      <c r="T62" s="749"/>
      <c r="U62" s="746"/>
      <c r="V62" s="768"/>
      <c r="W62" s="768"/>
      <c r="X62" s="769"/>
      <c r="Y62" s="869"/>
      <c r="Z62" s="838"/>
      <c r="AA62" s="839"/>
      <c r="AB62" s="842"/>
      <c r="AC62" s="843"/>
      <c r="AD62" s="838"/>
      <c r="AE62" s="839"/>
      <c r="AF62" s="838"/>
      <c r="AG62" s="839"/>
    </row>
    <row r="63" spans="1:33" ht="22.95" customHeight="1" thickBot="1">
      <c r="A63" s="532"/>
      <c r="B63" s="533" t="str">
        <f>Henkan(AG63)</f>
        <v/>
      </c>
      <c r="C63" s="52"/>
      <c r="D63" s="52"/>
      <c r="E63" s="52"/>
      <c r="T63" s="858" t="s">
        <v>697</v>
      </c>
      <c r="U63" s="859"/>
      <c r="V63" s="859"/>
      <c r="W63" s="859"/>
      <c r="X63" s="859"/>
      <c r="Y63" s="860"/>
      <c r="Z63" s="861"/>
      <c r="AA63" s="862"/>
      <c r="AB63" s="862"/>
      <c r="AC63" s="862"/>
      <c r="AD63" s="862"/>
      <c r="AE63" s="862"/>
      <c r="AF63" s="862"/>
      <c r="AG63" s="863"/>
    </row>
    <row r="64" spans="1:33" ht="16.5" customHeight="1">
      <c r="A64" s="532"/>
      <c r="B64" s="572"/>
      <c r="C64" s="52"/>
      <c r="D64" s="52"/>
      <c r="E64" s="52"/>
      <c r="T64" s="1005" t="s">
        <v>735</v>
      </c>
      <c r="U64" s="1006"/>
      <c r="V64" s="1006"/>
      <c r="W64" s="1006"/>
      <c r="X64" s="1006"/>
      <c r="Y64" s="1007"/>
      <c r="Z64" s="1008"/>
      <c r="AA64" s="1009"/>
      <c r="AB64" s="1009"/>
      <c r="AC64" s="1009"/>
      <c r="AD64" s="1009"/>
      <c r="AE64" s="1009"/>
      <c r="AF64" s="1009"/>
      <c r="AG64" s="1010"/>
    </row>
    <row r="65" spans="20:33" ht="16.5" customHeight="1" thickBot="1">
      <c r="T65" s="850" t="s">
        <v>736</v>
      </c>
      <c r="U65" s="851"/>
      <c r="V65" s="851"/>
      <c r="W65" s="851"/>
      <c r="X65" s="851"/>
      <c r="Y65" s="852"/>
      <c r="Z65" s="872"/>
      <c r="AA65" s="815"/>
      <c r="AB65" s="815"/>
      <c r="AC65" s="815"/>
      <c r="AD65" s="815"/>
      <c r="AE65" s="815"/>
      <c r="AF65" s="815"/>
      <c r="AG65" s="816"/>
    </row>
  </sheetData>
  <mergeCells count="226">
    <mergeCell ref="T64:Y64"/>
    <mergeCell ref="Z64:AG64"/>
    <mergeCell ref="N32:Q32"/>
    <mergeCell ref="R32:S32"/>
    <mergeCell ref="N33:Q33"/>
    <mergeCell ref="R33:S33"/>
    <mergeCell ref="N34:Q34"/>
    <mergeCell ref="R34:S34"/>
    <mergeCell ref="T12:V12"/>
    <mergeCell ref="W12:Y12"/>
    <mergeCell ref="Z13:AG13"/>
    <mergeCell ref="AF14:AG14"/>
    <mergeCell ref="AD14:AE14"/>
    <mergeCell ref="AB14:AC14"/>
    <mergeCell ref="Z14:AA14"/>
    <mergeCell ref="N28:Q28"/>
    <mergeCell ref="R28:S28"/>
    <mergeCell ref="N29:Q29"/>
    <mergeCell ref="R29:S29"/>
    <mergeCell ref="Y13:Y14"/>
    <mergeCell ref="N30:Q30"/>
    <mergeCell ref="R30:S30"/>
    <mergeCell ref="N31:Q31"/>
    <mergeCell ref="R31:S31"/>
    <mergeCell ref="A12:A14"/>
    <mergeCell ref="C12:C14"/>
    <mergeCell ref="C9:D9"/>
    <mergeCell ref="H31:J31"/>
    <mergeCell ref="H22:J22"/>
    <mergeCell ref="H23:J23"/>
    <mergeCell ref="H26:J27"/>
    <mergeCell ref="H25:J25"/>
    <mergeCell ref="B15:B19"/>
    <mergeCell ref="B20:B25"/>
    <mergeCell ref="B26:B27"/>
    <mergeCell ref="B28:B51"/>
    <mergeCell ref="C10:D10"/>
    <mergeCell ref="T4:X4"/>
    <mergeCell ref="T5:X5"/>
    <mergeCell ref="G13:J14"/>
    <mergeCell ref="K13:L14"/>
    <mergeCell ref="M13:M14"/>
    <mergeCell ref="N27:Q27"/>
    <mergeCell ref="R27:S27"/>
    <mergeCell ref="O4:R4"/>
    <mergeCell ref="T7:U7"/>
    <mergeCell ref="T8:U8"/>
    <mergeCell ref="H9:I9"/>
    <mergeCell ref="F4:G4"/>
    <mergeCell ref="F5:G5"/>
    <mergeCell ref="N17:Q17"/>
    <mergeCell ref="R17:S17"/>
    <mergeCell ref="N13:T14"/>
    <mergeCell ref="U13:X13"/>
    <mergeCell ref="U14:X14"/>
    <mergeCell ref="N23:Q23"/>
    <mergeCell ref="N26:Q26"/>
    <mergeCell ref="R26:S26"/>
    <mergeCell ref="V7:X7"/>
    <mergeCell ref="V11:X11"/>
    <mergeCell ref="V10:X10"/>
    <mergeCell ref="D7:E8"/>
    <mergeCell ref="I4:L4"/>
    <mergeCell ref="I5:L5"/>
    <mergeCell ref="H8:J8"/>
    <mergeCell ref="A4:D4"/>
    <mergeCell ref="A5:C5"/>
    <mergeCell ref="I7:J7"/>
    <mergeCell ref="A8:B8"/>
    <mergeCell ref="B9:B11"/>
    <mergeCell ref="C11:D11"/>
    <mergeCell ref="F7:G7"/>
    <mergeCell ref="H52:J52"/>
    <mergeCell ref="H30:J30"/>
    <mergeCell ref="H48:J48"/>
    <mergeCell ref="Z5:AG5"/>
    <mergeCell ref="M5:N5"/>
    <mergeCell ref="G15:G25"/>
    <mergeCell ref="H15:J19"/>
    <mergeCell ref="Z7:AC7"/>
    <mergeCell ref="H10:I10"/>
    <mergeCell ref="K25:L25"/>
    <mergeCell ref="K8:K10"/>
    <mergeCell ref="H11:I11"/>
    <mergeCell ref="M7:R7"/>
    <mergeCell ref="M8:R8"/>
    <mergeCell ref="M9:R9"/>
    <mergeCell ref="M10:R10"/>
    <mergeCell ref="M11:R11"/>
    <mergeCell ref="Y15:Y19"/>
    <mergeCell ref="Y20:Y24"/>
    <mergeCell ref="R23:S23"/>
    <mergeCell ref="N24:Q24"/>
    <mergeCell ref="R24:S24"/>
    <mergeCell ref="N25:Q25"/>
    <mergeCell ref="R25:S25"/>
    <mergeCell ref="B54:B55"/>
    <mergeCell ref="B57:B62"/>
    <mergeCell ref="N56:Q56"/>
    <mergeCell ref="R56:S56"/>
    <mergeCell ref="N57:Q57"/>
    <mergeCell ref="R57:S57"/>
    <mergeCell ref="N58:Q58"/>
    <mergeCell ref="R58:S58"/>
    <mergeCell ref="N59:Q59"/>
    <mergeCell ref="R59:S59"/>
    <mergeCell ref="N60:Q60"/>
    <mergeCell ref="R60:S60"/>
    <mergeCell ref="N61:Q61"/>
    <mergeCell ref="R61:S61"/>
    <mergeCell ref="N62:Q62"/>
    <mergeCell ref="R62:S62"/>
    <mergeCell ref="G57:G62"/>
    <mergeCell ref="Z4:AB4"/>
    <mergeCell ref="AC4:AD4"/>
    <mergeCell ref="AE4:AG4"/>
    <mergeCell ref="AD7:AG7"/>
    <mergeCell ref="Z8:AC10"/>
    <mergeCell ref="AD8:AG10"/>
    <mergeCell ref="AD11:AG11"/>
    <mergeCell ref="Z11:AC11"/>
    <mergeCell ref="Z12:AC12"/>
    <mergeCell ref="AD12:AG12"/>
    <mergeCell ref="AF15:AG25"/>
    <mergeCell ref="AD15:AE25"/>
    <mergeCell ref="AB15:AC25"/>
    <mergeCell ref="Z15:AA25"/>
    <mergeCell ref="N18:Q18"/>
    <mergeCell ref="R18:S18"/>
    <mergeCell ref="N19:Q19"/>
    <mergeCell ref="R19:S19"/>
    <mergeCell ref="N20:Q20"/>
    <mergeCell ref="R20:S20"/>
    <mergeCell ref="N21:Q21"/>
    <mergeCell ref="R21:S21"/>
    <mergeCell ref="N22:Q22"/>
    <mergeCell ref="R22:S22"/>
    <mergeCell ref="N15:Q15"/>
    <mergeCell ref="R15:S15"/>
    <mergeCell ref="N16:Q16"/>
    <mergeCell ref="R16:S16"/>
    <mergeCell ref="N35:Q35"/>
    <mergeCell ref="R35:S35"/>
    <mergeCell ref="N36:Q36"/>
    <mergeCell ref="R36:S36"/>
    <mergeCell ref="N37:Q37"/>
    <mergeCell ref="R37:S37"/>
    <mergeCell ref="N38:Q38"/>
    <mergeCell ref="R38:S38"/>
    <mergeCell ref="N39:Q39"/>
    <mergeCell ref="R39:S39"/>
    <mergeCell ref="N40:Q40"/>
    <mergeCell ref="R40:S40"/>
    <mergeCell ref="N41:Q41"/>
    <mergeCell ref="R41:S41"/>
    <mergeCell ref="N42:Q42"/>
    <mergeCell ref="R42:S42"/>
    <mergeCell ref="N43:Q43"/>
    <mergeCell ref="R43:S43"/>
    <mergeCell ref="N44:Q44"/>
    <mergeCell ref="R44:S44"/>
    <mergeCell ref="R53:S53"/>
    <mergeCell ref="N54:Q54"/>
    <mergeCell ref="R54:S54"/>
    <mergeCell ref="N55:Q55"/>
    <mergeCell ref="R55:S55"/>
    <mergeCell ref="N52:Q52"/>
    <mergeCell ref="R52:S52"/>
    <mergeCell ref="N45:Q45"/>
    <mergeCell ref="R45:S45"/>
    <mergeCell ref="N46:Q46"/>
    <mergeCell ref="R46:S46"/>
    <mergeCell ref="N47:Q47"/>
    <mergeCell ref="R47:S47"/>
    <mergeCell ref="N48:Q48"/>
    <mergeCell ref="R48:S48"/>
    <mergeCell ref="N49:Q49"/>
    <mergeCell ref="R49:S49"/>
    <mergeCell ref="T10:U10"/>
    <mergeCell ref="T11:U11"/>
    <mergeCell ref="T65:Y65"/>
    <mergeCell ref="F13:F62"/>
    <mergeCell ref="Z26:AA52"/>
    <mergeCell ref="AF26:AG52"/>
    <mergeCell ref="AD26:AE52"/>
    <mergeCell ref="AB26:AC52"/>
    <mergeCell ref="T63:Y63"/>
    <mergeCell ref="Z63:AA63"/>
    <mergeCell ref="AB63:AC63"/>
    <mergeCell ref="AD63:AE63"/>
    <mergeCell ref="AF63:AG63"/>
    <mergeCell ref="Y26:Y27"/>
    <mergeCell ref="Y28:Y33"/>
    <mergeCell ref="Y54:Y55"/>
    <mergeCell ref="Y57:Y62"/>
    <mergeCell ref="Z53:AA53"/>
    <mergeCell ref="AB53:AC53"/>
    <mergeCell ref="AD53:AE53"/>
    <mergeCell ref="AF53:AG53"/>
    <mergeCell ref="Z54:AA55"/>
    <mergeCell ref="Z65:AB65"/>
    <mergeCell ref="N53:Q53"/>
    <mergeCell ref="AC65:AE65"/>
    <mergeCell ref="AF65:AG65"/>
    <mergeCell ref="V9:X9"/>
    <mergeCell ref="V8:X8"/>
    <mergeCell ref="F11:G11"/>
    <mergeCell ref="F10:G10"/>
    <mergeCell ref="F9:G9"/>
    <mergeCell ref="F8:G8"/>
    <mergeCell ref="AB54:AC55"/>
    <mergeCell ref="AD54:AE55"/>
    <mergeCell ref="AF54:AG55"/>
    <mergeCell ref="Z56:AA56"/>
    <mergeCell ref="AB56:AC56"/>
    <mergeCell ref="AD56:AE56"/>
    <mergeCell ref="AF56:AG56"/>
    <mergeCell ref="Z57:AA62"/>
    <mergeCell ref="AB57:AC62"/>
    <mergeCell ref="AD57:AE62"/>
    <mergeCell ref="AF57:AG62"/>
    <mergeCell ref="N50:Q50"/>
    <mergeCell ref="R50:S50"/>
    <mergeCell ref="N51:Q51"/>
    <mergeCell ref="R51:S51"/>
    <mergeCell ref="T9:U9"/>
  </mergeCells>
  <phoneticPr fontId="4"/>
  <conditionalFormatting sqref="Q5:R5">
    <cfRule type="cellIs" dxfId="884" priority="1" stopIfTrue="1" operator="lessThan">
      <formula>1</formula>
    </cfRule>
  </conditionalFormatting>
  <dataValidations count="29">
    <dataValidation type="whole" allowBlank="1" showInputMessage="1" showErrorMessage="1" sqref="C7:C8 C11:D11" xr:uid="{00000000-0002-0000-0100-000000000000}">
      <formula1>-1</formula1>
      <formula2>1</formula2>
    </dataValidation>
    <dataValidation type="whole" allowBlank="1" showInputMessage="1" showErrorMessage="1" sqref="A9:A11" xr:uid="{00000000-0002-0000-0100-000001000000}">
      <formula1>-1</formula1>
      <formula2>3</formula2>
    </dataValidation>
    <dataValidation type="list" allowBlank="1" showInputMessage="1" showErrorMessage="1" sqref="H7" xr:uid="{00000000-0002-0000-0100-000002000000}">
      <formula1>交差区分</formula1>
    </dataValidation>
    <dataValidation type="decimal" allowBlank="1" showInputMessage="1" showErrorMessage="1" sqref="O5" xr:uid="{00000000-0002-0000-0100-000003000000}">
      <formula1>0</formula1>
      <formula2>9999</formula2>
    </dataValidation>
    <dataValidation type="decimal" allowBlank="1" showInputMessage="1" showErrorMessage="1" sqref="H8:J8 C9:D9 Y9 T8" xr:uid="{00000000-0002-0000-0100-000004000000}">
      <formula1>0</formula1>
      <formula2>999</formula2>
    </dataValidation>
    <dataValidation type="whole" allowBlank="1" showInputMessage="1" showErrorMessage="1" sqref="A7" xr:uid="{00000000-0002-0000-0100-000005000000}">
      <formula1>0</formula1>
      <formula2>999</formula2>
    </dataValidation>
    <dataValidation type="decimal" allowBlank="1" showInputMessage="1" showErrorMessage="1" sqref="A8:B8" xr:uid="{00000000-0002-0000-0100-000006000000}">
      <formula1>0</formula1>
      <formula2>99</formula2>
    </dataValidation>
    <dataValidation type="date" allowBlank="1" showInputMessage="1" showErrorMessage="1" prompt="年入力は日付形式で、月日まで(架空でOK)西暦は自動" sqref="M5:N5" xr:uid="{00000000-0002-0000-0100-000007000000}">
      <formula1>1</formula1>
      <formula2>73415</formula2>
    </dataValidation>
    <dataValidation type="whole" allowBlank="1" showInputMessage="1" showErrorMessage="1" sqref="A4:D4" xr:uid="{00000000-0002-0000-0100-000008000000}">
      <formula1>0</formula1>
      <formula2>99999999</formula2>
    </dataValidation>
    <dataValidation type="list" allowBlank="1" showInputMessage="1" sqref="T4:X4" xr:uid="{00000000-0002-0000-0100-000009000000}">
      <formula1>事務所名</formula1>
    </dataValidation>
    <dataValidation type="list" allowBlank="1" showInputMessage="1" showErrorMessage="1" sqref="H11:I11" xr:uid="{00000000-0002-0000-0100-00000A000000}">
      <formula1>緊急輸送道路</formula1>
    </dataValidation>
    <dataValidation type="list" allowBlank="1" showInputMessage="1" showErrorMessage="1" sqref="P5" xr:uid="{00000000-0002-0000-0100-00000C000000}">
      <formula1>"1,2,3,4,5,6,7,8,9,10,11,12,13,14,15,16,17,18,19,20,21,22,23,24,25"</formula1>
    </dataValidation>
    <dataValidation type="list" allowBlank="1" showInputMessage="1" showErrorMessage="1" sqref="T9" xr:uid="{00000000-0002-0000-0100-00000D000000}">
      <formula1>支承材</formula1>
    </dataValidation>
    <dataValidation type="list" allowBlank="1" showInputMessage="1" showErrorMessage="1" sqref="T10" xr:uid="{00000000-0002-0000-0100-00000E000000}">
      <formula1>伸縮装置</formula1>
    </dataValidation>
    <dataValidation type="list" allowBlank="1" showInputMessage="1" showErrorMessage="1" sqref="T11" xr:uid="{00000000-0002-0000-0100-00000F000000}">
      <formula1>高欄種別</formula1>
    </dataValidation>
    <dataValidation type="list" allowBlank="1" showInputMessage="1" showErrorMessage="1" sqref="Y11 Y7:Y8" xr:uid="{00000000-0002-0000-0100-000010000000}">
      <formula1>オンオフ</formula1>
    </dataValidation>
    <dataValidation type="list" allowBlank="1" showInputMessage="1" showErrorMessage="1" sqref="Y10" xr:uid="{00000000-0002-0000-0100-000011000000}">
      <formula1>鋼橋塗装系</formula1>
    </dataValidation>
    <dataValidation type="list" allowBlank="1" showInputMessage="1" showErrorMessage="1" sqref="AG66:AG68 Z64:AG64" xr:uid="{00000000-0002-0000-0100-000012000000}">
      <formula1>健全性評価</formula1>
    </dataValidation>
    <dataValidation type="list" allowBlank="1" showInputMessage="1" showErrorMessage="1" prompt="桁種入力 _x000a_RC桁:1_x000a_ﾌﾟﾚﾃﾝT桁:2 _x000a_ﾎﾟｽﾃﾝT桁:3 _x000a_鋼製桁:4_x000a_RC床版:5_x000a_ﾌﾟﾚ･ﾎﾛｰ桁:6_x000a_中空床版:7_x000a_PC箱桁:8_x000a_鋼ﾄﾗｽ等:9" sqref="R5" xr:uid="{00000000-0002-0000-0100-000014000000}">
      <formula1>桁主</formula1>
    </dataValidation>
    <dataValidation type="list" allowBlank="1" showInputMessage="1" showErrorMessage="1" sqref="M16:M62" xr:uid="{00000000-0002-0000-0100-00000B000000}">
      <formula1>変状度</formula1>
    </dataValidation>
    <dataValidation type="list" allowBlank="1" showInputMessage="1" showErrorMessage="1" sqref="M15" xr:uid="{C2F95F72-6F3E-4A35-943F-3D1A00FFA990}">
      <formula1>損傷度</formula1>
    </dataValidation>
    <dataValidation type="list" allowBlank="1" showInputMessage="1" showErrorMessage="1" sqref="Y15 Y20:Y62" xr:uid="{8AE72837-615C-483C-AF93-3B9ACE4174E9}">
      <formula1>指標</formula1>
    </dataValidation>
    <dataValidation type="list" allowBlank="1" showInputMessage="1" showErrorMessage="1" sqref="Z15:AA53 AF15:AG56 Z63:AG63 AB15:AC56 Z56:AA56 AD15:AE53 AD56:AE56" xr:uid="{376D3538-E3D3-440B-8447-46B65EE76DA2}">
      <formula1>性能推定</formula1>
    </dataValidation>
    <dataValidation type="list" allowBlank="1" showInputMessage="1" showErrorMessage="1" sqref="L26:L27" xr:uid="{6B1527A7-5BF4-41C3-9C85-1E1F2D7221F1}">
      <formula1>鉄筋の有無</formula1>
    </dataValidation>
    <dataValidation allowBlank="1" showInputMessage="1" showErrorMessage="1" prompt="日付形式は西暦で、 ○○○○/○○/○○" sqref="AE4:AG4" xr:uid="{7368B262-2486-4E34-86AB-50691615EAD0}"/>
    <dataValidation allowBlank="1" showInputMessage="1" showErrorMessage="1" prompt="橋梁診断員の氏名を記入" sqref="Z4:AB4" xr:uid="{798E3BB4-4284-4662-A6B0-4269AD3C8479}"/>
    <dataValidation allowBlank="1" showInputMessage="1" showErrorMessage="1" prompt="路線名（例）_x000a_一般国道・・・国道○○号（数字は半角）_x000a_県　　道・・・県道□□線（（主）、（一）という表記はしない）" sqref="Z5:AG5" xr:uid="{425E4E34-55A2-4206-B21F-E61D93F6E031}"/>
    <dataValidation allowBlank="1" showInputMessage="1" showErrorMessage="1" prompt="点検方法がその他の場合に記載_x000a_(例)ドローン" sqref="W12:Y12" xr:uid="{CA8DB414-7687-49EB-B81D-DE86A67DFB7F}"/>
    <dataValidation allowBlank="1" showInputMessage="1" showErrorMessage="1" prompt="橋梁起点側の緯度経度を十進法、少数5第5位で記入" sqref="Z12:AC12 AD12:AG12" xr:uid="{61E9622D-EEFC-4AB7-917F-412B547E3A71}"/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errorStyle="warning" allowBlank="1" showInputMessage="1" xr:uid="{A8E986B6-AE74-4CB1-9AF8-A8068C882DA5}">
          <x14:formula1>
            <xm:f>work2!$X$2:$X$121</xm:f>
          </x14:formula1>
          <xm:sqref>U15:X62</xm:sqref>
        </x14:dataValidation>
        <x14:dataValidation type="list" allowBlank="1" showInputMessage="1" showErrorMessage="1" prompt="点検で使用した足場" xr:uid="{A605881D-E7E3-43D8-A688-1D98351F413A}">
          <x14:formula1>
            <xm:f>work2!$Z$2:$Z$7</xm:f>
          </x14:formula1>
          <xm:sqref>T12:V12</xm:sqref>
        </x14:dataValidation>
        <x14:dataValidation type="list" allowBlank="1" showInputMessage="1" showErrorMessage="1" xr:uid="{FD6AEF35-2E37-4B37-8EFF-B20FE6612DD1}">
          <x14:formula1>
            <xm:f>work2!$D$2:$D$11</xm:f>
          </x14:formula1>
          <xm:sqref>T7:U7</xm:sqref>
        </x14:dataValidation>
        <x14:dataValidation type="list" errorStyle="warning" allowBlank="1" showInputMessage="1" showErrorMessage="1" xr:uid="{423E1A1B-D820-4CDC-AD20-8CFF027BC439}">
          <x14:formula1>
            <xm:f>work2!$U$2:$U$7</xm:f>
          </x14:formula1>
          <xm:sqref>M10:R10</xm:sqref>
        </x14:dataValidation>
        <x14:dataValidation type="list" errorStyle="warning" allowBlank="1" showInputMessage="1" showErrorMessage="1" xr:uid="{51BE3248-88DE-40D3-9E46-6A6975BFB534}">
          <x14:formula1>
            <xm:f>work2!$S$2:$S$29</xm:f>
          </x14:formula1>
          <xm:sqref>M7:R7</xm:sqref>
        </x14:dataValidation>
        <x14:dataValidation type="list" errorStyle="warning" allowBlank="1" showInputMessage="1" showErrorMessage="1" xr:uid="{787FE71F-BB95-4072-9B38-7C2F25CC7457}">
          <x14:formula1>
            <xm:f>work2!$V$2:$V$11</xm:f>
          </x14:formula1>
          <xm:sqref>M11:R11</xm:sqref>
        </x14:dataValidation>
        <x14:dataValidation type="list" errorStyle="warning" allowBlank="1" showInputMessage="1" showErrorMessage="1" xr:uid="{8A291659-EF6C-4580-B6FE-94ACE461CFE6}">
          <x14:formula1>
            <xm:f>work2!$T$2:$T$7</xm:f>
          </x14:formula1>
          <xm:sqref>M8:R9</xm:sqref>
        </x14:dataValidation>
        <x14:dataValidation type="list" allowBlank="1" showInputMessage="1" showErrorMessage="1" xr:uid="{900D6A8D-99B9-4636-8202-FCBF2D7C9128}">
          <x14:formula1>
            <xm:f>work2!$Q$2:$Q$23</xm:f>
          </x14:formula1>
          <xm:sqref>Z65:AG65</xm:sqref>
        </x14:dataValidation>
        <x14:dataValidation type="list" errorStyle="information" allowBlank="1" showInputMessage="1" showErrorMessage="1" xr:uid="{C9807847-CF1E-4401-B066-95800EC2C087}">
          <x14:formula1>
            <xm:f>work2!$P$2:$P$27</xm:f>
          </x14:formula1>
          <xm:sqref>N15:T62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theme="1"/>
  </sheetPr>
  <dimension ref="A1:X32"/>
  <sheetViews>
    <sheetView showGridLines="0" view="pageBreakPreview" zoomScaleNormal="100" zoomScaleSheetLayoutView="100" workbookViewId="0">
      <pane ySplit="4" topLeftCell="A5" activePane="bottomLeft" state="frozen"/>
      <selection activeCell="Z19" sqref="Z19"/>
      <selection pane="bottomLeft" activeCell="Z19" sqref="Z19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5" width="3.664062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"&amp;TEXT('1.諸元･総合結果その1-1'!AG4,"yyyy/m/d"))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211</v>
      </c>
      <c r="D3" s="1261" t="s">
        <v>599</v>
      </c>
      <c r="E3" s="1261" t="s">
        <v>8</v>
      </c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255" t="s">
        <v>524</v>
      </c>
      <c r="X3" s="1368" t="s">
        <v>368</v>
      </c>
    </row>
    <row r="4" spans="1:24" s="183" customFormat="1" ht="24" customHeight="1">
      <c r="A4" s="321" t="s">
        <v>49</v>
      </c>
      <c r="B4" s="1262"/>
      <c r="C4" s="1262"/>
      <c r="D4" s="1262"/>
      <c r="E4" s="1262"/>
      <c r="F4" s="29"/>
      <c r="G4" s="287" t="s">
        <v>141</v>
      </c>
      <c r="H4" s="401" t="s">
        <v>7</v>
      </c>
      <c r="I4" s="401" t="s">
        <v>4</v>
      </c>
      <c r="J4" s="327" t="s">
        <v>5</v>
      </c>
      <c r="K4" s="327" t="s">
        <v>566</v>
      </c>
      <c r="L4" s="1401" t="s">
        <v>567</v>
      </c>
      <c r="M4" s="1401"/>
      <c r="N4" s="1401" t="s">
        <v>568</v>
      </c>
      <c r="O4" s="1401"/>
      <c r="P4" s="1401" t="s">
        <v>569</v>
      </c>
      <c r="Q4" s="1401"/>
      <c r="R4" s="1401" t="s">
        <v>570</v>
      </c>
      <c r="S4" s="1401"/>
      <c r="T4" s="257" t="s">
        <v>396</v>
      </c>
      <c r="U4" s="1418"/>
      <c r="V4" s="1407"/>
      <c r="W4" s="295" t="s">
        <v>534</v>
      </c>
      <c r="X4" s="1369"/>
    </row>
    <row r="5" spans="1:24" s="184" customFormat="1" ht="12" customHeight="1">
      <c r="A5" s="1529" t="str">
        <f>IF(H8="","",H8)</f>
        <v/>
      </c>
      <c r="B5" s="1268"/>
      <c r="C5" s="1536"/>
      <c r="D5" s="1351">
        <f>Henkan(U5)</f>
        <v>0</v>
      </c>
      <c r="E5" s="1263">
        <v>1</v>
      </c>
      <c r="G5" s="1123" t="s">
        <v>713</v>
      </c>
      <c r="H5" s="307"/>
      <c r="I5" s="1286" t="s">
        <v>576</v>
      </c>
      <c r="J5" s="1518">
        <v>60</v>
      </c>
      <c r="K5" s="648" t="s">
        <v>573</v>
      </c>
      <c r="L5" s="1410" t="s">
        <v>577</v>
      </c>
      <c r="M5" s="1411"/>
      <c r="N5" s="1412" t="s">
        <v>579</v>
      </c>
      <c r="O5" s="1413"/>
      <c r="P5" s="1414" t="s">
        <v>582</v>
      </c>
      <c r="Q5" s="1415"/>
      <c r="R5" s="1416" t="s">
        <v>585</v>
      </c>
      <c r="S5" s="1415"/>
      <c r="T5" s="1402"/>
      <c r="U5" s="1590" t="s">
        <v>523</v>
      </c>
      <c r="V5" s="1440"/>
      <c r="W5" s="1523"/>
      <c r="X5" s="1328" t="s">
        <v>9</v>
      </c>
    </row>
    <row r="6" spans="1:24" s="184" customFormat="1" ht="12" customHeight="1">
      <c r="A6" s="1530"/>
      <c r="B6" s="1269"/>
      <c r="C6" s="1537"/>
      <c r="D6" s="1352"/>
      <c r="E6" s="1264"/>
      <c r="G6" s="1123"/>
      <c r="H6" s="308"/>
      <c r="I6" s="1469"/>
      <c r="J6" s="1519"/>
      <c r="K6" s="374" t="s">
        <v>574</v>
      </c>
      <c r="L6" s="1376" t="s">
        <v>578</v>
      </c>
      <c r="M6" s="1504"/>
      <c r="N6" s="1299" t="s">
        <v>580</v>
      </c>
      <c r="O6" s="1300"/>
      <c r="P6" s="1301" t="s">
        <v>583</v>
      </c>
      <c r="Q6" s="1301"/>
      <c r="R6" s="1280" t="s">
        <v>586</v>
      </c>
      <c r="S6" s="1281"/>
      <c r="T6" s="1290"/>
      <c r="U6" s="1591"/>
      <c r="V6" s="1441"/>
      <c r="W6" s="1524"/>
      <c r="X6" s="1307"/>
    </row>
    <row r="7" spans="1:24" s="184" customFormat="1" ht="12" customHeight="1">
      <c r="A7" s="1530"/>
      <c r="B7" s="1269"/>
      <c r="C7" s="1538"/>
      <c r="D7" s="1352"/>
      <c r="E7" s="1264"/>
      <c r="G7" s="1123"/>
      <c r="H7" s="308"/>
      <c r="I7" s="1287"/>
      <c r="J7" s="1473"/>
      <c r="K7" s="374" t="s">
        <v>575</v>
      </c>
      <c r="L7" s="1374" t="s">
        <v>671</v>
      </c>
      <c r="M7" s="1375"/>
      <c r="N7" s="1376" t="s">
        <v>581</v>
      </c>
      <c r="O7" s="1377"/>
      <c r="P7" s="1372" t="s">
        <v>584</v>
      </c>
      <c r="Q7" s="1373"/>
      <c r="R7" s="1282"/>
      <c r="S7" s="1283"/>
      <c r="T7" s="1276"/>
      <c r="U7" s="1591"/>
      <c r="V7" s="1441"/>
      <c r="W7" s="1524"/>
      <c r="X7" s="1308"/>
    </row>
    <row r="8" spans="1:24" ht="24" customHeight="1">
      <c r="A8" s="1530"/>
      <c r="B8" s="1264"/>
      <c r="C8" s="1463"/>
      <c r="D8" s="1352"/>
      <c r="E8" s="335">
        <v>1</v>
      </c>
      <c r="G8" s="1123"/>
      <c r="H8" s="634"/>
      <c r="I8" s="1286" t="s">
        <v>15</v>
      </c>
      <c r="J8" s="1472">
        <v>77</v>
      </c>
      <c r="K8" s="1322" t="s">
        <v>526</v>
      </c>
      <c r="L8" s="1324" t="s">
        <v>24</v>
      </c>
      <c r="M8" s="1325"/>
      <c r="N8" s="1316" t="s">
        <v>21</v>
      </c>
      <c r="O8" s="1317"/>
      <c r="P8" s="1284"/>
      <c r="Q8" s="1285"/>
      <c r="R8" s="1284"/>
      <c r="S8" s="1285"/>
      <c r="T8" s="1276"/>
      <c r="U8" s="1591"/>
      <c r="V8" s="1441"/>
      <c r="W8" s="1524"/>
      <c r="X8" s="375" t="s">
        <v>10</v>
      </c>
    </row>
    <row r="9" spans="1:24" ht="24" customHeight="1">
      <c r="A9" s="1530"/>
      <c r="B9" s="1265"/>
      <c r="C9" s="1463"/>
      <c r="D9" s="1352"/>
      <c r="E9" s="335">
        <v>1</v>
      </c>
      <c r="F9" s="268"/>
      <c r="G9" s="1123"/>
      <c r="H9" s="308"/>
      <c r="I9" s="1287"/>
      <c r="J9" s="1473"/>
      <c r="K9" s="1323"/>
      <c r="L9" s="1326"/>
      <c r="M9" s="1327"/>
      <c r="N9" s="1316" t="s">
        <v>22</v>
      </c>
      <c r="O9" s="1317"/>
      <c r="P9" s="1284"/>
      <c r="Q9" s="1285"/>
      <c r="R9" s="1284"/>
      <c r="S9" s="1285"/>
      <c r="T9" s="1276"/>
      <c r="U9" s="1591"/>
      <c r="V9" s="1441"/>
      <c r="W9" s="1524"/>
      <c r="X9" s="375" t="s">
        <v>11</v>
      </c>
    </row>
    <row r="10" spans="1:24" ht="24" customHeight="1">
      <c r="A10" s="1530"/>
      <c r="B10" s="1269"/>
      <c r="C10" s="1463"/>
      <c r="D10" s="1530"/>
      <c r="E10" s="335">
        <v>1</v>
      </c>
      <c r="G10" s="1123"/>
      <c r="H10" s="308"/>
      <c r="I10" s="1286" t="s">
        <v>14</v>
      </c>
      <c r="J10" s="1472">
        <v>81</v>
      </c>
      <c r="K10" s="1322" t="s">
        <v>526</v>
      </c>
      <c r="L10" s="1292" t="s">
        <v>19</v>
      </c>
      <c r="M10" s="1293"/>
      <c r="N10" s="1496" t="s">
        <v>598</v>
      </c>
      <c r="O10" s="1497"/>
      <c r="P10" s="1284"/>
      <c r="Q10" s="1285"/>
      <c r="R10" s="1284"/>
      <c r="S10" s="1285"/>
      <c r="T10" s="1276"/>
      <c r="U10" s="1591"/>
      <c r="V10" s="1441"/>
      <c r="W10" s="1524"/>
      <c r="X10" s="375" t="s">
        <v>12</v>
      </c>
    </row>
    <row r="11" spans="1:24" ht="24" customHeight="1">
      <c r="A11" s="1530"/>
      <c r="B11" s="1269"/>
      <c r="C11" s="1464"/>
      <c r="D11" s="1543"/>
      <c r="E11" s="341">
        <v>1</v>
      </c>
      <c r="G11" s="1127" t="s">
        <v>718</v>
      </c>
      <c r="H11" s="309"/>
      <c r="I11" s="1287"/>
      <c r="J11" s="1473"/>
      <c r="K11" s="1323"/>
      <c r="L11" s="1292" t="s">
        <v>20</v>
      </c>
      <c r="M11" s="1293"/>
      <c r="N11" s="1498"/>
      <c r="O11" s="1499"/>
      <c r="P11" s="1284"/>
      <c r="Q11" s="1285"/>
      <c r="R11" s="1284"/>
      <c r="S11" s="1285"/>
      <c r="T11" s="1276"/>
      <c r="U11" s="1591"/>
      <c r="V11" s="1441"/>
      <c r="W11" s="1524"/>
      <c r="X11" s="375" t="s">
        <v>13</v>
      </c>
    </row>
    <row r="12" spans="1:24" ht="24" customHeight="1">
      <c r="A12" s="1530"/>
      <c r="B12" s="1264"/>
      <c r="C12" s="1463"/>
      <c r="D12" s="362"/>
      <c r="E12" s="310">
        <v>1</v>
      </c>
      <c r="G12" s="1127"/>
      <c r="H12" s="311"/>
      <c r="I12" s="1469" t="s">
        <v>509</v>
      </c>
      <c r="J12" s="1481">
        <v>109</v>
      </c>
      <c r="K12" s="1322" t="s">
        <v>526</v>
      </c>
      <c r="L12" s="1482" t="s">
        <v>654</v>
      </c>
      <c r="M12" s="1483"/>
      <c r="N12" s="1482" t="s">
        <v>653</v>
      </c>
      <c r="O12" s="1483"/>
      <c r="P12" s="1428"/>
      <c r="Q12" s="1429"/>
      <c r="R12" s="1428"/>
      <c r="S12" s="1429"/>
      <c r="T12" s="1259"/>
      <c r="U12" s="1591"/>
      <c r="V12" s="1441"/>
      <c r="W12" s="1524"/>
      <c r="X12" s="1539"/>
    </row>
    <row r="13" spans="1:24" ht="12" customHeight="1">
      <c r="A13" s="1530"/>
      <c r="B13" s="1264"/>
      <c r="C13" s="1463"/>
      <c r="D13" s="362"/>
      <c r="E13" s="406"/>
      <c r="G13" s="1127"/>
      <c r="H13" s="311"/>
      <c r="I13" s="1287"/>
      <c r="J13" s="1473"/>
      <c r="K13" s="1323"/>
      <c r="L13" s="1484"/>
      <c r="M13" s="1485"/>
      <c r="N13" s="1484"/>
      <c r="O13" s="1485"/>
      <c r="P13" s="1430"/>
      <c r="Q13" s="1431"/>
      <c r="R13" s="1430"/>
      <c r="S13" s="1431"/>
      <c r="T13" s="1433"/>
      <c r="U13" s="1591"/>
      <c r="V13" s="1441"/>
      <c r="W13" s="1524"/>
      <c r="X13" s="1539"/>
    </row>
    <row r="14" spans="1:24" ht="12" customHeight="1">
      <c r="A14" s="1530"/>
      <c r="B14" s="1264"/>
      <c r="C14" s="1464"/>
      <c r="D14" s="1261" t="s">
        <v>600</v>
      </c>
      <c r="E14" s="406"/>
      <c r="G14" s="1127"/>
      <c r="H14" s="311"/>
      <c r="I14" s="1392" t="s">
        <v>98</v>
      </c>
      <c r="J14" s="1477">
        <v>117</v>
      </c>
      <c r="K14" s="1474" t="s">
        <v>530</v>
      </c>
      <c r="L14" s="1359" t="s">
        <v>553</v>
      </c>
      <c r="M14" s="1360"/>
      <c r="N14" s="1364" t="s">
        <v>554</v>
      </c>
      <c r="O14" s="1360"/>
      <c r="P14" s="1419"/>
      <c r="Q14" s="1420"/>
      <c r="R14" s="1419"/>
      <c r="S14" s="1420"/>
      <c r="T14" s="1259"/>
      <c r="U14" s="1591"/>
      <c r="V14" s="1441"/>
      <c r="W14" s="1524"/>
      <c r="X14" s="1539"/>
    </row>
    <row r="15" spans="1:24" ht="12" customHeight="1">
      <c r="A15" s="1530"/>
      <c r="B15" s="1264"/>
      <c r="C15" s="1464"/>
      <c r="D15" s="1261"/>
      <c r="E15" s="406"/>
      <c r="G15" s="1127"/>
      <c r="H15" s="311"/>
      <c r="I15" s="1393"/>
      <c r="J15" s="1506"/>
      <c r="K15" s="1507"/>
      <c r="L15" s="1361"/>
      <c r="M15" s="1361"/>
      <c r="N15" s="1361"/>
      <c r="O15" s="1361"/>
      <c r="P15" s="1421"/>
      <c r="Q15" s="1421"/>
      <c r="R15" s="1421"/>
      <c r="S15" s="1421"/>
      <c r="T15" s="1260"/>
      <c r="U15" s="1591"/>
      <c r="V15" s="1441"/>
      <c r="W15" s="1524"/>
      <c r="X15" s="1539"/>
    </row>
    <row r="16" spans="1:24" ht="12" customHeight="1">
      <c r="A16" s="1530"/>
      <c r="B16" s="1510"/>
      <c r="C16" s="1464"/>
      <c r="D16" s="1261"/>
      <c r="E16" s="406"/>
      <c r="G16" s="1127"/>
      <c r="H16" s="311"/>
      <c r="I16" s="1286" t="s">
        <v>572</v>
      </c>
      <c r="J16" s="1472">
        <v>86</v>
      </c>
      <c r="K16" s="1474" t="s">
        <v>530</v>
      </c>
      <c r="L16" s="1342" t="s">
        <v>555</v>
      </c>
      <c r="M16" s="1343"/>
      <c r="N16" s="1342" t="s">
        <v>556</v>
      </c>
      <c r="O16" s="1343"/>
      <c r="P16" s="1419"/>
      <c r="Q16" s="1420"/>
      <c r="R16" s="1419"/>
      <c r="S16" s="1420"/>
      <c r="T16" s="1259"/>
      <c r="U16" s="1591"/>
      <c r="V16" s="1441"/>
      <c r="W16" s="1524"/>
      <c r="X16" s="1539"/>
    </row>
    <row r="17" spans="1:24" ht="12" customHeight="1">
      <c r="A17" s="1543"/>
      <c r="B17" s="1304"/>
      <c r="C17" s="1464"/>
      <c r="D17" s="1262"/>
      <c r="E17" s="406"/>
      <c r="G17" s="1127"/>
      <c r="H17" s="311"/>
      <c r="I17" s="1393"/>
      <c r="J17" s="1473"/>
      <c r="K17" s="1507"/>
      <c r="L17" s="1362"/>
      <c r="M17" s="1363"/>
      <c r="N17" s="1362"/>
      <c r="O17" s="1363"/>
      <c r="P17" s="1421"/>
      <c r="Q17" s="1421"/>
      <c r="R17" s="1421"/>
      <c r="S17" s="1421"/>
      <c r="T17" s="1260"/>
      <c r="U17" s="1591"/>
      <c r="V17" s="1441"/>
      <c r="W17" s="1524"/>
      <c r="X17" s="1539"/>
    </row>
    <row r="18" spans="1:24" s="183" customFormat="1" ht="24" customHeight="1">
      <c r="A18" s="1585" t="s">
        <v>663</v>
      </c>
      <c r="B18" s="1586"/>
      <c r="C18" s="398"/>
      <c r="D18" s="328" t="str">
        <f>Henkan(V5)</f>
        <v/>
      </c>
      <c r="E18" s="383"/>
      <c r="F18" s="276"/>
      <c r="G18" s="1127"/>
      <c r="H18" s="312"/>
      <c r="I18" s="278" t="s">
        <v>596</v>
      </c>
      <c r="J18" s="279" t="s">
        <v>6</v>
      </c>
      <c r="K18" s="280" t="s">
        <v>538</v>
      </c>
      <c r="L18" s="296" t="s">
        <v>154</v>
      </c>
      <c r="M18" s="282" t="s">
        <v>17</v>
      </c>
      <c r="N18" s="282" t="s">
        <v>220</v>
      </c>
      <c r="O18" s="283" t="s">
        <v>219</v>
      </c>
      <c r="P18" s="282" t="s">
        <v>544</v>
      </c>
      <c r="Q18" s="282" t="s">
        <v>508</v>
      </c>
      <c r="R18" s="392"/>
      <c r="S18" s="282"/>
      <c r="T18" s="54"/>
      <c r="U18" s="1592"/>
      <c r="V18" s="1442"/>
      <c r="W18" s="1525"/>
      <c r="X18" s="1589"/>
    </row>
    <row r="19" spans="1:24" s="184" customFormat="1" ht="12" customHeight="1">
      <c r="A19" s="1529" t="str">
        <f>IF(H22="","",H22)</f>
        <v/>
      </c>
      <c r="B19" s="1268"/>
      <c r="C19" s="1536"/>
      <c r="D19" s="1351">
        <f>Henkan(U19)</f>
        <v>0</v>
      </c>
      <c r="E19" s="1587">
        <v>1</v>
      </c>
      <c r="G19" s="1127"/>
      <c r="H19" s="307"/>
      <c r="I19" s="1286" t="s">
        <v>576</v>
      </c>
      <c r="J19" s="1528">
        <v>60</v>
      </c>
      <c r="K19" s="373" t="s">
        <v>573</v>
      </c>
      <c r="L19" s="1336" t="s">
        <v>577</v>
      </c>
      <c r="M19" s="1337"/>
      <c r="N19" s="1338" t="s">
        <v>579</v>
      </c>
      <c r="O19" s="1339"/>
      <c r="P19" s="1334" t="s">
        <v>582</v>
      </c>
      <c r="Q19" s="1335"/>
      <c r="R19" s="1400" t="s">
        <v>585</v>
      </c>
      <c r="S19" s="1335"/>
      <c r="T19" s="1402"/>
      <c r="U19" s="1590" t="s">
        <v>523</v>
      </c>
      <c r="V19" s="1440"/>
      <c r="W19" s="1523"/>
      <c r="X19" s="1328" t="s">
        <v>9</v>
      </c>
    </row>
    <row r="20" spans="1:24" s="184" customFormat="1" ht="12" customHeight="1">
      <c r="A20" s="1530"/>
      <c r="B20" s="1269"/>
      <c r="C20" s="1537"/>
      <c r="D20" s="1352"/>
      <c r="E20" s="1588"/>
      <c r="G20" s="1127"/>
      <c r="H20" s="308"/>
      <c r="I20" s="1469"/>
      <c r="J20" s="1519"/>
      <c r="K20" s="374" t="s">
        <v>574</v>
      </c>
      <c r="L20" s="1376" t="s">
        <v>578</v>
      </c>
      <c r="M20" s="1504"/>
      <c r="N20" s="1299" t="s">
        <v>580</v>
      </c>
      <c r="O20" s="1300"/>
      <c r="P20" s="1301" t="s">
        <v>583</v>
      </c>
      <c r="Q20" s="1301"/>
      <c r="R20" s="1280" t="s">
        <v>586</v>
      </c>
      <c r="S20" s="1281"/>
      <c r="T20" s="1290"/>
      <c r="U20" s="1591"/>
      <c r="V20" s="1441"/>
      <c r="W20" s="1524"/>
      <c r="X20" s="1307"/>
    </row>
    <row r="21" spans="1:24" s="184" customFormat="1" ht="12" customHeight="1">
      <c r="A21" s="1530"/>
      <c r="B21" s="1269"/>
      <c r="C21" s="1538"/>
      <c r="D21" s="1352"/>
      <c r="E21" s="1588"/>
      <c r="G21" s="1127"/>
      <c r="H21" s="308"/>
      <c r="I21" s="1287"/>
      <c r="J21" s="1473"/>
      <c r="K21" s="374" t="s">
        <v>575</v>
      </c>
      <c r="L21" s="1374" t="s">
        <v>671</v>
      </c>
      <c r="M21" s="1375"/>
      <c r="N21" s="1376" t="s">
        <v>581</v>
      </c>
      <c r="O21" s="1377"/>
      <c r="P21" s="1372" t="s">
        <v>584</v>
      </c>
      <c r="Q21" s="1373"/>
      <c r="R21" s="1282"/>
      <c r="S21" s="1283"/>
      <c r="T21" s="1276"/>
      <c r="U21" s="1591"/>
      <c r="V21" s="1441"/>
      <c r="W21" s="1524"/>
      <c r="X21" s="1308"/>
    </row>
    <row r="22" spans="1:24" ht="24" customHeight="1">
      <c r="A22" s="1530"/>
      <c r="B22" s="1264"/>
      <c r="C22" s="1463"/>
      <c r="D22" s="1352"/>
      <c r="E22" s="345">
        <v>1</v>
      </c>
      <c r="G22" s="1127"/>
      <c r="H22" s="634"/>
      <c r="I22" s="1286" t="s">
        <v>15</v>
      </c>
      <c r="J22" s="1472">
        <v>77</v>
      </c>
      <c r="K22" s="1322" t="s">
        <v>526</v>
      </c>
      <c r="L22" s="1324" t="s">
        <v>24</v>
      </c>
      <c r="M22" s="1325"/>
      <c r="N22" s="1316" t="s">
        <v>21</v>
      </c>
      <c r="O22" s="1317"/>
      <c r="P22" s="1284"/>
      <c r="Q22" s="1285"/>
      <c r="R22" s="1284"/>
      <c r="S22" s="1285"/>
      <c r="T22" s="1276"/>
      <c r="U22" s="1591"/>
      <c r="V22" s="1441"/>
      <c r="W22" s="1524"/>
      <c r="X22" s="375" t="s">
        <v>10</v>
      </c>
    </row>
    <row r="23" spans="1:24" ht="24" customHeight="1">
      <c r="A23" s="1530"/>
      <c r="B23" s="1265"/>
      <c r="C23" s="1463"/>
      <c r="D23" s="1352"/>
      <c r="E23" s="345">
        <v>1</v>
      </c>
      <c r="F23" s="268"/>
      <c r="G23" s="1127"/>
      <c r="H23" s="308"/>
      <c r="I23" s="1287"/>
      <c r="J23" s="1473"/>
      <c r="K23" s="1323"/>
      <c r="L23" s="1326"/>
      <c r="M23" s="1327"/>
      <c r="N23" s="1316" t="s">
        <v>22</v>
      </c>
      <c r="O23" s="1317"/>
      <c r="P23" s="1284"/>
      <c r="Q23" s="1285"/>
      <c r="R23" s="1284"/>
      <c r="S23" s="1285"/>
      <c r="T23" s="1276"/>
      <c r="U23" s="1591"/>
      <c r="V23" s="1441"/>
      <c r="W23" s="1524"/>
      <c r="X23" s="375" t="s">
        <v>11</v>
      </c>
    </row>
    <row r="24" spans="1:24" ht="24" customHeight="1">
      <c r="A24" s="1530"/>
      <c r="B24" s="1269"/>
      <c r="C24" s="1463"/>
      <c r="D24" s="1530"/>
      <c r="E24" s="345">
        <v>1</v>
      </c>
      <c r="G24" s="1127"/>
      <c r="H24" s="308"/>
      <c r="I24" s="1286" t="s">
        <v>14</v>
      </c>
      <c r="J24" s="1472">
        <v>81</v>
      </c>
      <c r="K24" s="1322" t="s">
        <v>526</v>
      </c>
      <c r="L24" s="1292" t="s">
        <v>19</v>
      </c>
      <c r="M24" s="1293"/>
      <c r="N24" s="1496" t="s">
        <v>598</v>
      </c>
      <c r="O24" s="1497"/>
      <c r="P24" s="1284"/>
      <c r="Q24" s="1285"/>
      <c r="R24" s="1284"/>
      <c r="S24" s="1285"/>
      <c r="T24" s="1276"/>
      <c r="U24" s="1591"/>
      <c r="V24" s="1441"/>
      <c r="W24" s="1524"/>
      <c r="X24" s="375" t="s">
        <v>12</v>
      </c>
    </row>
    <row r="25" spans="1:24" ht="24" customHeight="1">
      <c r="A25" s="1530"/>
      <c r="B25" s="1269"/>
      <c r="C25" s="1464"/>
      <c r="D25" s="1543"/>
      <c r="E25" s="346">
        <v>1</v>
      </c>
      <c r="G25" s="1127"/>
      <c r="H25" s="309"/>
      <c r="I25" s="1287"/>
      <c r="J25" s="1473"/>
      <c r="K25" s="1323"/>
      <c r="L25" s="1292" t="s">
        <v>20</v>
      </c>
      <c r="M25" s="1293"/>
      <c r="N25" s="1498"/>
      <c r="O25" s="1499"/>
      <c r="P25" s="1284"/>
      <c r="Q25" s="1285"/>
      <c r="R25" s="1284"/>
      <c r="S25" s="1285"/>
      <c r="T25" s="1276"/>
      <c r="U25" s="1591"/>
      <c r="V25" s="1441"/>
      <c r="W25" s="1524"/>
      <c r="X25" s="375" t="s">
        <v>13</v>
      </c>
    </row>
    <row r="26" spans="1:24" ht="24" customHeight="1">
      <c r="A26" s="1530"/>
      <c r="B26" s="1264"/>
      <c r="C26" s="1463"/>
      <c r="D26" s="362"/>
      <c r="E26" s="406"/>
      <c r="G26" s="1127" t="str">
        <f>"# " &amp; E12 &amp; "/" &amp; $A$1</f>
        <v># 1/1</v>
      </c>
      <c r="H26" s="311"/>
      <c r="I26" s="1469" t="s">
        <v>509</v>
      </c>
      <c r="J26" s="1481">
        <v>109</v>
      </c>
      <c r="K26" s="1322" t="s">
        <v>526</v>
      </c>
      <c r="L26" s="1482" t="s">
        <v>654</v>
      </c>
      <c r="M26" s="1483"/>
      <c r="N26" s="1482" t="s">
        <v>653</v>
      </c>
      <c r="O26" s="1483"/>
      <c r="P26" s="1428"/>
      <c r="Q26" s="1429"/>
      <c r="R26" s="1428"/>
      <c r="S26" s="1429"/>
      <c r="T26" s="1259"/>
      <c r="U26" s="1591"/>
      <c r="V26" s="1441"/>
      <c r="W26" s="1524"/>
      <c r="X26" s="1539"/>
    </row>
    <row r="27" spans="1:24" ht="12" customHeight="1">
      <c r="A27" s="1530"/>
      <c r="B27" s="1264"/>
      <c r="C27" s="1463"/>
      <c r="D27" s="362"/>
      <c r="E27" s="406"/>
      <c r="G27" s="1127"/>
      <c r="H27" s="311"/>
      <c r="I27" s="1287"/>
      <c r="J27" s="1473"/>
      <c r="K27" s="1323"/>
      <c r="L27" s="1484"/>
      <c r="M27" s="1485"/>
      <c r="N27" s="1484"/>
      <c r="O27" s="1485"/>
      <c r="P27" s="1430"/>
      <c r="Q27" s="1431"/>
      <c r="R27" s="1430"/>
      <c r="S27" s="1431"/>
      <c r="T27" s="1433"/>
      <c r="U27" s="1591"/>
      <c r="V27" s="1441"/>
      <c r="W27" s="1524"/>
      <c r="X27" s="1539"/>
    </row>
    <row r="28" spans="1:24" ht="12" customHeight="1">
      <c r="A28" s="1530"/>
      <c r="B28" s="1264"/>
      <c r="C28" s="1464"/>
      <c r="D28" s="1261" t="s">
        <v>600</v>
      </c>
      <c r="E28" s="406"/>
      <c r="G28" s="285"/>
      <c r="H28" s="311"/>
      <c r="I28" s="1392" t="s">
        <v>98</v>
      </c>
      <c r="J28" s="1477">
        <v>117</v>
      </c>
      <c r="K28" s="1474" t="s">
        <v>530</v>
      </c>
      <c r="L28" s="1359" t="s">
        <v>553</v>
      </c>
      <c r="M28" s="1360"/>
      <c r="N28" s="1364" t="s">
        <v>554</v>
      </c>
      <c r="O28" s="1360"/>
      <c r="P28" s="1419"/>
      <c r="Q28" s="1420"/>
      <c r="R28" s="1419"/>
      <c r="S28" s="1420"/>
      <c r="T28" s="1259"/>
      <c r="U28" s="1591"/>
      <c r="V28" s="1441"/>
      <c r="W28" s="1524"/>
      <c r="X28" s="1539"/>
    </row>
    <row r="29" spans="1:24" ht="12" customHeight="1">
      <c r="A29" s="1530"/>
      <c r="B29" s="1264"/>
      <c r="C29" s="1464"/>
      <c r="D29" s="1261"/>
      <c r="E29" s="406"/>
      <c r="G29" s="285"/>
      <c r="H29" s="311"/>
      <c r="I29" s="1393"/>
      <c r="J29" s="1506"/>
      <c r="K29" s="1507"/>
      <c r="L29" s="1361"/>
      <c r="M29" s="1361"/>
      <c r="N29" s="1361"/>
      <c r="O29" s="1361"/>
      <c r="P29" s="1421"/>
      <c r="Q29" s="1421"/>
      <c r="R29" s="1421"/>
      <c r="S29" s="1421"/>
      <c r="T29" s="1260"/>
      <c r="U29" s="1591"/>
      <c r="V29" s="1441"/>
      <c r="W29" s="1524"/>
      <c r="X29" s="1539"/>
    </row>
    <row r="30" spans="1:24" ht="12" customHeight="1">
      <c r="A30" s="1530"/>
      <c r="B30" s="1510"/>
      <c r="C30" s="1464"/>
      <c r="D30" s="1261"/>
      <c r="E30" s="406"/>
      <c r="G30" s="285"/>
      <c r="H30" s="311"/>
      <c r="I30" s="1286" t="s">
        <v>572</v>
      </c>
      <c r="J30" s="1472">
        <v>86</v>
      </c>
      <c r="K30" s="1474" t="s">
        <v>530</v>
      </c>
      <c r="L30" s="1342" t="s">
        <v>555</v>
      </c>
      <c r="M30" s="1343"/>
      <c r="N30" s="1342" t="s">
        <v>556</v>
      </c>
      <c r="O30" s="1343"/>
      <c r="P30" s="1419"/>
      <c r="Q30" s="1420"/>
      <c r="R30" s="1419"/>
      <c r="S30" s="1420"/>
      <c r="T30" s="1259"/>
      <c r="U30" s="1591"/>
      <c r="V30" s="1441"/>
      <c r="W30" s="1524"/>
      <c r="X30" s="1539"/>
    </row>
    <row r="31" spans="1:24" ht="12" customHeight="1">
      <c r="A31" s="1543"/>
      <c r="B31" s="1304"/>
      <c r="C31" s="1464"/>
      <c r="D31" s="1262"/>
      <c r="E31" s="406"/>
      <c r="G31" s="285"/>
      <c r="H31" s="311"/>
      <c r="I31" s="1393"/>
      <c r="J31" s="1473"/>
      <c r="K31" s="1507"/>
      <c r="L31" s="1362"/>
      <c r="M31" s="1363"/>
      <c r="N31" s="1362"/>
      <c r="O31" s="1363"/>
      <c r="P31" s="1421"/>
      <c r="Q31" s="1421"/>
      <c r="R31" s="1421"/>
      <c r="S31" s="1421"/>
      <c r="T31" s="1260"/>
      <c r="U31" s="1591"/>
      <c r="V31" s="1441"/>
      <c r="W31" s="1524"/>
      <c r="X31" s="1539"/>
    </row>
    <row r="32" spans="1:24" s="183" customFormat="1" ht="24" customHeight="1">
      <c r="A32" s="1585" t="s">
        <v>663</v>
      </c>
      <c r="B32" s="1586"/>
      <c r="C32" s="398"/>
      <c r="D32" s="328" t="str">
        <f>Henkan(V19)</f>
        <v/>
      </c>
      <c r="E32" s="383"/>
      <c r="F32" s="276"/>
      <c r="G32" s="286"/>
      <c r="H32" s="312"/>
      <c r="I32" s="278" t="s">
        <v>596</v>
      </c>
      <c r="J32" s="279" t="s">
        <v>6</v>
      </c>
      <c r="K32" s="280" t="s">
        <v>538</v>
      </c>
      <c r="L32" s="296" t="s">
        <v>154</v>
      </c>
      <c r="M32" s="282" t="s">
        <v>17</v>
      </c>
      <c r="N32" s="282" t="s">
        <v>220</v>
      </c>
      <c r="O32" s="283" t="s">
        <v>219</v>
      </c>
      <c r="P32" s="282" t="s">
        <v>544</v>
      </c>
      <c r="Q32" s="282" t="s">
        <v>508</v>
      </c>
      <c r="R32" s="392"/>
      <c r="S32" s="282"/>
      <c r="T32" s="54"/>
      <c r="U32" s="1592"/>
      <c r="V32" s="1442"/>
      <c r="W32" s="1525"/>
      <c r="X32" s="1589"/>
    </row>
  </sheetData>
  <sheetProtection sheet="1" objects="1" scenarios="1"/>
  <mergeCells count="182">
    <mergeCell ref="J30:J31"/>
    <mergeCell ref="I28:I29"/>
    <mergeCell ref="I24:I25"/>
    <mergeCell ref="I19:I21"/>
    <mergeCell ref="J19:J21"/>
    <mergeCell ref="I16:I17"/>
    <mergeCell ref="T30:T31"/>
    <mergeCell ref="I30:I31"/>
    <mergeCell ref="K30:K31"/>
    <mergeCell ref="L30:M31"/>
    <mergeCell ref="N30:O31"/>
    <mergeCell ref="P30:Q31"/>
    <mergeCell ref="R30:S31"/>
    <mergeCell ref="I26:I27"/>
    <mergeCell ref="J16:J17"/>
    <mergeCell ref="R28:S29"/>
    <mergeCell ref="R26:S27"/>
    <mergeCell ref="P26:Q27"/>
    <mergeCell ref="L28:M29"/>
    <mergeCell ref="P28:Q29"/>
    <mergeCell ref="K26:K27"/>
    <mergeCell ref="K16:K17"/>
    <mergeCell ref="T26:T27"/>
    <mergeCell ref="J26:J27"/>
    <mergeCell ref="J28:J29"/>
    <mergeCell ref="L20:M20"/>
    <mergeCell ref="N20:O20"/>
    <mergeCell ref="N14:O15"/>
    <mergeCell ref="L14:M15"/>
    <mergeCell ref="N23:O23"/>
    <mergeCell ref="K10:K11"/>
    <mergeCell ref="L21:M21"/>
    <mergeCell ref="K28:K29"/>
    <mergeCell ref="L12:M13"/>
    <mergeCell ref="N12:O13"/>
    <mergeCell ref="L26:M27"/>
    <mergeCell ref="N26:O27"/>
    <mergeCell ref="N19:O19"/>
    <mergeCell ref="N16:O17"/>
    <mergeCell ref="N21:O21"/>
    <mergeCell ref="N28:O29"/>
    <mergeCell ref="K24:K25"/>
    <mergeCell ref="L19:M19"/>
    <mergeCell ref="B3:B4"/>
    <mergeCell ref="C3:C4"/>
    <mergeCell ref="D3:D4"/>
    <mergeCell ref="B24:B25"/>
    <mergeCell ref="C10:C11"/>
    <mergeCell ref="C14:C15"/>
    <mergeCell ref="J22:J23"/>
    <mergeCell ref="I22:I23"/>
    <mergeCell ref="J12:J13"/>
    <mergeCell ref="J14:J15"/>
    <mergeCell ref="I12:I13"/>
    <mergeCell ref="I14:I15"/>
    <mergeCell ref="B5:B7"/>
    <mergeCell ref="E5:E7"/>
    <mergeCell ref="C5:C7"/>
    <mergeCell ref="C8:C9"/>
    <mergeCell ref="B8:B9"/>
    <mergeCell ref="G3:J3"/>
    <mergeCell ref="B22:B23"/>
    <mergeCell ref="I8:I9"/>
    <mergeCell ref="J10:J11"/>
    <mergeCell ref="J5:J7"/>
    <mergeCell ref="E3:E4"/>
    <mergeCell ref="D14:D17"/>
    <mergeCell ref="W1:X1"/>
    <mergeCell ref="U3:U4"/>
    <mergeCell ref="V3:V4"/>
    <mergeCell ref="T5:T7"/>
    <mergeCell ref="R5:S5"/>
    <mergeCell ref="X12:X18"/>
    <mergeCell ref="X19:X21"/>
    <mergeCell ref="U2:X2"/>
    <mergeCell ref="V5:V18"/>
    <mergeCell ref="V19:V32"/>
    <mergeCell ref="X26:X32"/>
    <mergeCell ref="X5:X7"/>
    <mergeCell ref="W5:W18"/>
    <mergeCell ref="X3:X4"/>
    <mergeCell ref="W19:W32"/>
    <mergeCell ref="T12:T13"/>
    <mergeCell ref="T8:T9"/>
    <mergeCell ref="R10:S10"/>
    <mergeCell ref="U5:U18"/>
    <mergeCell ref="U19:U32"/>
    <mergeCell ref="T28:T29"/>
    <mergeCell ref="T19:T21"/>
    <mergeCell ref="R22:S22"/>
    <mergeCell ref="R16:S17"/>
    <mergeCell ref="N4:O4"/>
    <mergeCell ref="P4:Q4"/>
    <mergeCell ref="R4:S4"/>
    <mergeCell ref="K3:T3"/>
    <mergeCell ref="N7:O7"/>
    <mergeCell ref="L4:M4"/>
    <mergeCell ref="R6:S7"/>
    <mergeCell ref="P7:Q7"/>
    <mergeCell ref="P5:Q5"/>
    <mergeCell ref="L5:M5"/>
    <mergeCell ref="L6:M6"/>
    <mergeCell ref="L7:M7"/>
    <mergeCell ref="B14:B15"/>
    <mergeCell ref="C16:C17"/>
    <mergeCell ref="B16:B17"/>
    <mergeCell ref="B10:B11"/>
    <mergeCell ref="G26:G27"/>
    <mergeCell ref="K8:K9"/>
    <mergeCell ref="L22:M23"/>
    <mergeCell ref="N22:O22"/>
    <mergeCell ref="K22:K23"/>
    <mergeCell ref="N8:O8"/>
    <mergeCell ref="N9:O9"/>
    <mergeCell ref="L25:M25"/>
    <mergeCell ref="L10:M10"/>
    <mergeCell ref="N24:O25"/>
    <mergeCell ref="A18:B18"/>
    <mergeCell ref="B12:B13"/>
    <mergeCell ref="C12:C13"/>
    <mergeCell ref="A5:A17"/>
    <mergeCell ref="D5:D11"/>
    <mergeCell ref="N6:O6"/>
    <mergeCell ref="N5:O5"/>
    <mergeCell ref="J24:J25"/>
    <mergeCell ref="C28:C29"/>
    <mergeCell ref="C30:C31"/>
    <mergeCell ref="E19:E21"/>
    <mergeCell ref="C19:C21"/>
    <mergeCell ref="C22:C23"/>
    <mergeCell ref="A19:A31"/>
    <mergeCell ref="D19:D25"/>
    <mergeCell ref="D28:D31"/>
    <mergeCell ref="B28:B29"/>
    <mergeCell ref="B19:B21"/>
    <mergeCell ref="C24:C25"/>
    <mergeCell ref="B26:B27"/>
    <mergeCell ref="C26:C27"/>
    <mergeCell ref="A32:B32"/>
    <mergeCell ref="T10:T11"/>
    <mergeCell ref="N10:O11"/>
    <mergeCell ref="P10:Q10"/>
    <mergeCell ref="P11:Q11"/>
    <mergeCell ref="R12:S13"/>
    <mergeCell ref="T16:T17"/>
    <mergeCell ref="T14:T15"/>
    <mergeCell ref="K12:K13"/>
    <mergeCell ref="R11:S11"/>
    <mergeCell ref="P16:Q17"/>
    <mergeCell ref="P12:Q13"/>
    <mergeCell ref="R14:S15"/>
    <mergeCell ref="G5:G10"/>
    <mergeCell ref="I5:I7"/>
    <mergeCell ref="I10:I11"/>
    <mergeCell ref="J8:J9"/>
    <mergeCell ref="L11:M11"/>
    <mergeCell ref="L8:M9"/>
    <mergeCell ref="G11:G25"/>
    <mergeCell ref="L24:M24"/>
    <mergeCell ref="L16:M17"/>
    <mergeCell ref="K14:K15"/>
    <mergeCell ref="B30:B31"/>
    <mergeCell ref="R19:S19"/>
    <mergeCell ref="R20:S21"/>
    <mergeCell ref="P6:Q6"/>
    <mergeCell ref="P24:Q24"/>
    <mergeCell ref="T24:T25"/>
    <mergeCell ref="P25:Q25"/>
    <mergeCell ref="R24:S24"/>
    <mergeCell ref="R9:S9"/>
    <mergeCell ref="R8:S8"/>
    <mergeCell ref="P8:Q8"/>
    <mergeCell ref="T22:T23"/>
    <mergeCell ref="P19:Q19"/>
    <mergeCell ref="P20:Q20"/>
    <mergeCell ref="P21:Q21"/>
    <mergeCell ref="P22:Q22"/>
    <mergeCell ref="P23:Q23"/>
    <mergeCell ref="R23:S23"/>
    <mergeCell ref="P9:Q9"/>
    <mergeCell ref="R25:S25"/>
    <mergeCell ref="P14:Q15"/>
  </mergeCells>
  <phoneticPr fontId="4"/>
  <conditionalFormatting sqref="J18">
    <cfRule type="expression" dxfId="446" priority="899">
      <formula>$A18="-1"</formula>
    </cfRule>
  </conditionalFormatting>
  <conditionalFormatting sqref="J32">
    <cfRule type="expression" dxfId="445" priority="860">
      <formula>$A32="-1"</formula>
    </cfRule>
  </conditionalFormatting>
  <conditionalFormatting sqref="K5">
    <cfRule type="expression" dxfId="444" priority="938">
      <formula>$B5=1</formula>
    </cfRule>
  </conditionalFormatting>
  <conditionalFormatting sqref="K6">
    <cfRule type="expression" dxfId="443" priority="937">
      <formula>$B5=11</formula>
    </cfRule>
  </conditionalFormatting>
  <conditionalFormatting sqref="K7">
    <cfRule type="expression" dxfId="442" priority="936">
      <formula>$B5=12</formula>
    </cfRule>
  </conditionalFormatting>
  <conditionalFormatting sqref="K8:K11">
    <cfRule type="expression" dxfId="441" priority="920" stopIfTrue="1">
      <formula>$B8=1</formula>
    </cfRule>
  </conditionalFormatting>
  <conditionalFormatting sqref="K12:K17">
    <cfRule type="expression" dxfId="440" priority="910">
      <formula>$B12=1</formula>
    </cfRule>
  </conditionalFormatting>
  <conditionalFormatting sqref="K18">
    <cfRule type="expression" dxfId="439" priority="898">
      <formula>$A18="1"</formula>
    </cfRule>
  </conditionalFormatting>
  <conditionalFormatting sqref="K19">
    <cfRule type="expression" dxfId="438" priority="896">
      <formula>$B19=1</formula>
    </cfRule>
  </conditionalFormatting>
  <conditionalFormatting sqref="K20">
    <cfRule type="expression" dxfId="437" priority="895">
      <formula>$B19=11</formula>
    </cfRule>
  </conditionalFormatting>
  <conditionalFormatting sqref="K21">
    <cfRule type="expression" dxfId="436" priority="894">
      <formula>$B19=12</formula>
    </cfRule>
  </conditionalFormatting>
  <conditionalFormatting sqref="K22:K25">
    <cfRule type="expression" dxfId="435" priority="878" stopIfTrue="1">
      <formula>$B22=1</formula>
    </cfRule>
  </conditionalFormatting>
  <conditionalFormatting sqref="K26:K31">
    <cfRule type="expression" dxfId="434" priority="868">
      <formula>$B26=1</formula>
    </cfRule>
  </conditionalFormatting>
  <conditionalFormatting sqref="K32">
    <cfRule type="expression" dxfId="433" priority="859">
      <formula>$A32="1"</formula>
    </cfRule>
  </conditionalFormatting>
  <conditionalFormatting sqref="L14">
    <cfRule type="expression" dxfId="432" priority="913" stopIfTrue="1">
      <formula>$B14=21</formula>
    </cfRule>
  </conditionalFormatting>
  <conditionalFormatting sqref="L28">
    <cfRule type="expression" dxfId="431" priority="871" stopIfTrue="1">
      <formula>$B28=21</formula>
    </cfRule>
  </conditionalFormatting>
  <conditionalFormatting sqref="L5:M5">
    <cfRule type="expression" dxfId="430" priority="935">
      <formula>$B5=26</formula>
    </cfRule>
  </conditionalFormatting>
  <conditionalFormatting sqref="L6:M6">
    <cfRule type="expression" dxfId="429" priority="934">
      <formula>$B5=21</formula>
    </cfRule>
  </conditionalFormatting>
  <conditionalFormatting sqref="L7:M7">
    <cfRule type="expression" dxfId="428" priority="933">
      <formula>$B5=22</formula>
    </cfRule>
  </conditionalFormatting>
  <conditionalFormatting sqref="L8:M10">
    <cfRule type="expression" dxfId="427" priority="918" stopIfTrue="1">
      <formula>$B8=21</formula>
    </cfRule>
  </conditionalFormatting>
  <conditionalFormatting sqref="L11:M11">
    <cfRule type="expression" dxfId="426" priority="919" stopIfTrue="1">
      <formula>$B10=22</formula>
    </cfRule>
  </conditionalFormatting>
  <conditionalFormatting sqref="L12:M13">
    <cfRule type="expression" dxfId="425" priority="915">
      <formula>$B12=21</formula>
    </cfRule>
  </conditionalFormatting>
  <conditionalFormatting sqref="L16:M17">
    <cfRule type="expression" dxfId="424" priority="909">
      <formula>$B16=21</formula>
    </cfRule>
  </conditionalFormatting>
  <conditionalFormatting sqref="L19:M19">
    <cfRule type="expression" dxfId="423" priority="893">
      <formula>$B19=26</formula>
    </cfRule>
  </conditionalFormatting>
  <conditionalFormatting sqref="L20:M20">
    <cfRule type="expression" dxfId="422" priority="892">
      <formula>$B19=21</formula>
    </cfRule>
  </conditionalFormatting>
  <conditionalFormatting sqref="L21:M21">
    <cfRule type="expression" dxfId="421" priority="891">
      <formula>$B19=22</formula>
    </cfRule>
  </conditionalFormatting>
  <conditionalFormatting sqref="L22:M24">
    <cfRule type="expression" dxfId="420" priority="876" stopIfTrue="1">
      <formula>$B22=21</formula>
    </cfRule>
  </conditionalFormatting>
  <conditionalFormatting sqref="L25:M25">
    <cfRule type="expression" dxfId="419" priority="877" stopIfTrue="1">
      <formula>$B24=22</formula>
    </cfRule>
  </conditionalFormatting>
  <conditionalFormatting sqref="L26:M27">
    <cfRule type="expression" dxfId="418" priority="873">
      <formula>$B26=21</formula>
    </cfRule>
  </conditionalFormatting>
  <conditionalFormatting sqref="L30:M31">
    <cfRule type="expression" dxfId="417" priority="867">
      <formula>$B30=21</formula>
    </cfRule>
  </conditionalFormatting>
  <conditionalFormatting sqref="M18">
    <cfRule type="expression" dxfId="416" priority="904">
      <formula>$A18/1000000-TRUNC($A18/1000000)&gt;=0.29</formula>
    </cfRule>
  </conditionalFormatting>
  <conditionalFormatting sqref="M32">
    <cfRule type="expression" dxfId="415" priority="865">
      <formula>$A32/1000000-TRUNC($A32/1000000)&gt;=0.29</formula>
    </cfRule>
  </conditionalFormatting>
  <conditionalFormatting sqref="N14">
    <cfRule type="expression" dxfId="414" priority="912" stopIfTrue="1">
      <formula>$B14=31</formula>
    </cfRule>
  </conditionalFormatting>
  <conditionalFormatting sqref="N18">
    <cfRule type="expression" dxfId="413" priority="903">
      <formula>$A18/100000-TRUNC($A18/100000)&gt;=0.29</formula>
    </cfRule>
  </conditionalFormatting>
  <conditionalFormatting sqref="N28">
    <cfRule type="expression" dxfId="412" priority="870" stopIfTrue="1">
      <formula>$B28=31</formula>
    </cfRule>
  </conditionalFormatting>
  <conditionalFormatting sqref="N32">
    <cfRule type="expression" dxfId="411" priority="864">
      <formula>$A32/100000-TRUNC($A32/100000)&gt;=0.29</formula>
    </cfRule>
  </conditionalFormatting>
  <conditionalFormatting sqref="N5:O5">
    <cfRule type="expression" dxfId="410" priority="932">
      <formula>$B5=36</formula>
    </cfRule>
  </conditionalFormatting>
  <conditionalFormatting sqref="N6:O6">
    <cfRule type="expression" dxfId="409" priority="931">
      <formula>$B5=37</formula>
    </cfRule>
  </conditionalFormatting>
  <conditionalFormatting sqref="N7:O7">
    <cfRule type="expression" dxfId="408" priority="930">
      <formula>$B5=31</formula>
    </cfRule>
  </conditionalFormatting>
  <conditionalFormatting sqref="N8:O8">
    <cfRule type="expression" dxfId="407" priority="921" stopIfTrue="1">
      <formula>$B8=31</formula>
    </cfRule>
  </conditionalFormatting>
  <conditionalFormatting sqref="N9:O9">
    <cfRule type="expression" dxfId="406" priority="923" stopIfTrue="1">
      <formula>$B8=32</formula>
    </cfRule>
  </conditionalFormatting>
  <conditionalFormatting sqref="N10:O11">
    <cfRule type="expression" dxfId="405" priority="917" stopIfTrue="1">
      <formula>$B10=31</formula>
    </cfRule>
  </conditionalFormatting>
  <conditionalFormatting sqref="N12:O13">
    <cfRule type="expression" dxfId="404" priority="914">
      <formula>$B12=31</formula>
    </cfRule>
  </conditionalFormatting>
  <conditionalFormatting sqref="N16:O17">
    <cfRule type="expression" dxfId="403" priority="908">
      <formula>$B16=31</formula>
    </cfRule>
  </conditionalFormatting>
  <conditionalFormatting sqref="N19:O19">
    <cfRule type="expression" dxfId="402" priority="890">
      <formula>$B19=36</formula>
    </cfRule>
  </conditionalFormatting>
  <conditionalFormatting sqref="N20:O20">
    <cfRule type="expression" dxfId="401" priority="889">
      <formula>$B19=37</formula>
    </cfRule>
  </conditionalFormatting>
  <conditionalFormatting sqref="N21:O21">
    <cfRule type="expression" dxfId="400" priority="888">
      <formula>$B19=31</formula>
    </cfRule>
  </conditionalFormatting>
  <conditionalFormatting sqref="N22:O22">
    <cfRule type="expression" dxfId="399" priority="879" stopIfTrue="1">
      <formula>$B22=31</formula>
    </cfRule>
  </conditionalFormatting>
  <conditionalFormatting sqref="N23:O23">
    <cfRule type="expression" dxfId="398" priority="881" stopIfTrue="1">
      <formula>$B22=32</formula>
    </cfRule>
  </conditionalFormatting>
  <conditionalFormatting sqref="N24:O25">
    <cfRule type="expression" dxfId="397" priority="875" stopIfTrue="1">
      <formula>$B24=31</formula>
    </cfRule>
  </conditionalFormatting>
  <conditionalFormatting sqref="N26:O27">
    <cfRule type="expression" dxfId="396" priority="872">
      <formula>$B26=31</formula>
    </cfRule>
  </conditionalFormatting>
  <conditionalFormatting sqref="N30:O31">
    <cfRule type="expression" dxfId="395" priority="866">
      <formula>$B30=31</formula>
    </cfRule>
  </conditionalFormatting>
  <conditionalFormatting sqref="O18">
    <cfRule type="expression" dxfId="394" priority="902">
      <formula>$A18/10000-TRUNC($A18/10000)&gt;=0.29</formula>
    </cfRule>
  </conditionalFormatting>
  <conditionalFormatting sqref="O32">
    <cfRule type="expression" dxfId="393" priority="863">
      <formula>$A32/10000-TRUNC($A32/10000)&gt;=0.29</formula>
    </cfRule>
  </conditionalFormatting>
  <conditionalFormatting sqref="P18">
    <cfRule type="expression" dxfId="392" priority="901">
      <formula>$A18/1000-TRUNC($A18/1000)&gt;=0.29</formula>
    </cfRule>
  </conditionalFormatting>
  <conditionalFormatting sqref="P32">
    <cfRule type="expression" dxfId="391" priority="862">
      <formula>$A32/1000-TRUNC($A32/1000)&gt;=0.29</formula>
    </cfRule>
  </conditionalFormatting>
  <conditionalFormatting sqref="P5:Q5">
    <cfRule type="expression" dxfId="390" priority="929">
      <formula>$B5=46</formula>
    </cfRule>
  </conditionalFormatting>
  <conditionalFormatting sqref="P6:Q6">
    <cfRule type="expression" dxfId="389" priority="928">
      <formula>$B5=47</formula>
    </cfRule>
  </conditionalFormatting>
  <conditionalFormatting sqref="P7:Q7">
    <cfRule type="expression" dxfId="388" priority="927">
      <formula>$B5=41</formula>
    </cfRule>
  </conditionalFormatting>
  <conditionalFormatting sqref="P19:Q19">
    <cfRule type="expression" dxfId="387" priority="887">
      <formula>$B19=46</formula>
    </cfRule>
  </conditionalFormatting>
  <conditionalFormatting sqref="P20:Q20">
    <cfRule type="expression" dxfId="386" priority="886">
      <formula>$B19=47</formula>
    </cfRule>
  </conditionalFormatting>
  <conditionalFormatting sqref="P21:Q21">
    <cfRule type="expression" dxfId="385" priority="885">
      <formula>$B19=41</formula>
    </cfRule>
  </conditionalFormatting>
  <conditionalFormatting sqref="Q18">
    <cfRule type="expression" dxfId="384" priority="900">
      <formula>$A18/100-TRUNC($A18/100)&gt;=0.29</formula>
    </cfRule>
  </conditionalFormatting>
  <conditionalFormatting sqref="Q32">
    <cfRule type="expression" dxfId="383" priority="861">
      <formula>$A32/100-TRUNC($A32/100)&gt;=0.29</formula>
    </cfRule>
  </conditionalFormatting>
  <conditionalFormatting sqref="R5:S5">
    <cfRule type="expression" dxfId="382" priority="926">
      <formula>$B5=56</formula>
    </cfRule>
  </conditionalFormatting>
  <conditionalFormatting sqref="R6:S7">
    <cfRule type="expression" dxfId="381" priority="925">
      <formula>$B5=57</formula>
    </cfRule>
  </conditionalFormatting>
  <conditionalFormatting sqref="R19:S19">
    <cfRule type="expression" dxfId="380" priority="884">
      <formula>$B19=56</formula>
    </cfRule>
  </conditionalFormatting>
  <conditionalFormatting sqref="R20:S21">
    <cfRule type="expression" dxfId="379" priority="883">
      <formula>$B19=57</formula>
    </cfRule>
  </conditionalFormatting>
  <conditionalFormatting sqref="X5:X6 X8:X11">
    <cfRule type="expression" dxfId="378" priority="939" stopIfTrue="1">
      <formula>$E5=1</formula>
    </cfRule>
  </conditionalFormatting>
  <conditionalFormatting sqref="X19:X20 X22:X25">
    <cfRule type="expression" dxfId="377" priority="897" stopIfTrue="1">
      <formula>$E19=1</formula>
    </cfRule>
  </conditionalFormatting>
  <dataValidations count="8">
    <dataValidation type="whole" allowBlank="1" showInputMessage="1" showErrorMessage="1" sqref="E5:E6 E14 E16 E19:E20 E28 E30 E8:E12 E22:E26" xr:uid="{00000000-0002-0000-0C00-000000000000}">
      <formula1>0</formula1>
      <formula2>1</formula2>
    </dataValidation>
    <dataValidation type="whole" allowBlank="1" showInputMessage="1" showErrorMessage="1" sqref="B10 B8 B24 B22" xr:uid="{00000000-0002-0000-0C00-000001000000}">
      <formula1>-1</formula1>
      <formula2>51</formula2>
    </dataValidation>
    <dataValidation type="whole" allowBlank="1" showInputMessage="1" showErrorMessage="1" sqref="D5:D6 D19:D20" xr:uid="{00000000-0002-0000-0C00-000002000000}">
      <formula1>0</formula1>
      <formula2>3</formula2>
    </dataValidation>
    <dataValidation type="whole" allowBlank="1" showInputMessage="1" showErrorMessage="1" sqref="C14 C8 C10 C5:C6 C16 C12 C18:C20 C28 C22 C24 C30 C26 C32" xr:uid="{00000000-0002-0000-0C00-000003000000}">
      <formula1>-1</formula1>
      <formula2>9999</formula2>
    </dataValidation>
    <dataValidation type="list" allowBlank="1" showInputMessage="1" showErrorMessage="1" sqref="U5 U19" xr:uid="{00000000-0002-0000-0C00-000004000000}">
      <formula1>緊急性</formula1>
    </dataValidation>
    <dataValidation type="list" allowBlank="1" showInputMessage="1" showErrorMessage="1" sqref="V5:V32" xr:uid="{00000000-0002-0000-0C00-000005000000}">
      <formula1>健全性評価</formula1>
    </dataValidation>
    <dataValidation type="whole" allowBlank="1" showInputMessage="1" showErrorMessage="1" sqref="B5:B7 B19:B21" xr:uid="{00000000-0002-0000-0C00-000006000000}">
      <formula1>-1</formula1>
      <formula2>57</formula2>
    </dataValidation>
    <dataValidation type="list" allowBlank="1" showInputMessage="1" showErrorMessage="1" sqref="H8 H22" xr:uid="{222B32D6-B405-4C2F-88C4-04B1FC6AE404}">
      <formula1>"1,2,3,4,5,6"</formula1>
    </dataValidation>
  </dataValidations>
  <printOptions horizontalCentered="1"/>
  <pageMargins left="0.19685039370078741" right="0.19685039370078741" top="0.77" bottom="0.31" header="0.51181102362204722" footer="0.51181102362204722"/>
  <pageSetup paperSize="9" scale="9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128" r:id="rId4" name="Button 1592">
              <controlPr defaultSize="0" print="0" autoFill="0" autoPict="0" macro="[0]!追加Click">
                <anchor moveWithCells="1">
                  <from>
                    <xdr:col>24</xdr:col>
                    <xdr:colOff>76200</xdr:colOff>
                    <xdr:row>1</xdr:row>
                    <xdr:rowOff>259080</xdr:rowOff>
                  </from>
                  <to>
                    <xdr:col>24</xdr:col>
                    <xdr:colOff>579120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29" r:id="rId5" name="Button 1593">
              <controlPr defaultSize="0" print="0" autoFill="0" autoPict="0" macro="[0]!切捨Click">
                <anchor moveWithCells="1">
                  <from>
                    <xdr:col>24</xdr:col>
                    <xdr:colOff>670560</xdr:colOff>
                    <xdr:row>1</xdr:row>
                    <xdr:rowOff>259080</xdr:rowOff>
                  </from>
                  <to>
                    <xdr:col>25</xdr:col>
                    <xdr:colOff>403860</xdr:colOff>
                    <xdr:row>3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/>
  <dimension ref="A1:X32"/>
  <sheetViews>
    <sheetView showGridLines="0" zoomScaleNormal="100" zoomScaleSheetLayoutView="100" workbookViewId="0">
      <pane ySplit="4" topLeftCell="A15" activePane="bottomLeft" state="frozen"/>
      <selection activeCell="L24" sqref="L24:M24"/>
      <selection pane="bottomLeft" activeCell="N22" sqref="N22:O22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5" width="3.6640625" style="29" customWidth="1"/>
    <col min="6" max="6" width="1.6640625" style="29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"&amp;TEXT('1.諸元･総合結果その1-1'!AG4,"ge.m.d"))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211</v>
      </c>
      <c r="D3" s="1261" t="s">
        <v>599</v>
      </c>
      <c r="E3" s="1261" t="s">
        <v>8</v>
      </c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255" t="s">
        <v>524</v>
      </c>
      <c r="X3" s="1368" t="s">
        <v>368</v>
      </c>
    </row>
    <row r="4" spans="1:24" s="183" customFormat="1" ht="24" customHeight="1">
      <c r="A4" s="321" t="s">
        <v>49</v>
      </c>
      <c r="B4" s="1262"/>
      <c r="C4" s="1262"/>
      <c r="D4" s="1262"/>
      <c r="E4" s="1262"/>
      <c r="F4" s="29"/>
      <c r="G4" s="287" t="s">
        <v>80</v>
      </c>
      <c r="H4" s="401" t="s">
        <v>7</v>
      </c>
      <c r="I4" s="401" t="s">
        <v>4</v>
      </c>
      <c r="J4" s="327" t="s">
        <v>5</v>
      </c>
      <c r="K4" s="327" t="s">
        <v>566</v>
      </c>
      <c r="L4" s="1401" t="s">
        <v>567</v>
      </c>
      <c r="M4" s="1401"/>
      <c r="N4" s="1401" t="s">
        <v>568</v>
      </c>
      <c r="O4" s="1401"/>
      <c r="P4" s="1401" t="s">
        <v>569</v>
      </c>
      <c r="Q4" s="1401"/>
      <c r="R4" s="1401" t="s">
        <v>570</v>
      </c>
      <c r="S4" s="1401"/>
      <c r="T4" s="257" t="s">
        <v>396</v>
      </c>
      <c r="U4" s="1418"/>
      <c r="V4" s="1407"/>
      <c r="W4" s="295" t="s">
        <v>534</v>
      </c>
      <c r="X4" s="1369"/>
    </row>
    <row r="5" spans="1:24" s="184" customFormat="1" ht="12" customHeight="1">
      <c r="A5" s="1529" t="str">
        <f>IF(H8="","",H8)</f>
        <v/>
      </c>
      <c r="B5" s="1268"/>
      <c r="C5" s="1536"/>
      <c r="D5" s="1351">
        <f>Henkan(U5)</f>
        <v>0</v>
      </c>
      <c r="E5" s="1263">
        <v>1</v>
      </c>
      <c r="G5" s="1123" t="s">
        <v>713</v>
      </c>
      <c r="H5" s="307"/>
      <c r="I5" s="1286" t="s">
        <v>576</v>
      </c>
      <c r="J5" s="1518">
        <v>60</v>
      </c>
      <c r="K5" s="648" t="s">
        <v>573</v>
      </c>
      <c r="L5" s="1410" t="s">
        <v>577</v>
      </c>
      <c r="M5" s="1411"/>
      <c r="N5" s="1412" t="s">
        <v>579</v>
      </c>
      <c r="O5" s="1413"/>
      <c r="P5" s="1414" t="s">
        <v>582</v>
      </c>
      <c r="Q5" s="1415"/>
      <c r="R5" s="1416" t="s">
        <v>585</v>
      </c>
      <c r="S5" s="1415"/>
      <c r="T5" s="1402"/>
      <c r="U5" s="1590" t="s">
        <v>523</v>
      </c>
      <c r="V5" s="1440"/>
      <c r="W5" s="1523"/>
      <c r="X5" s="1328" t="s">
        <v>9</v>
      </c>
    </row>
    <row r="6" spans="1:24" s="184" customFormat="1" ht="12" customHeight="1">
      <c r="A6" s="1530"/>
      <c r="B6" s="1269"/>
      <c r="C6" s="1537"/>
      <c r="D6" s="1352"/>
      <c r="E6" s="1264"/>
      <c r="G6" s="1123"/>
      <c r="H6" s="308"/>
      <c r="I6" s="1469"/>
      <c r="J6" s="1519"/>
      <c r="K6" s="374" t="s">
        <v>574</v>
      </c>
      <c r="L6" s="1376" t="s">
        <v>578</v>
      </c>
      <c r="M6" s="1504"/>
      <c r="N6" s="1299" t="s">
        <v>580</v>
      </c>
      <c r="O6" s="1300"/>
      <c r="P6" s="1301" t="s">
        <v>583</v>
      </c>
      <c r="Q6" s="1301"/>
      <c r="R6" s="1280" t="s">
        <v>586</v>
      </c>
      <c r="S6" s="1281"/>
      <c r="T6" s="1290"/>
      <c r="U6" s="1591"/>
      <c r="V6" s="1441"/>
      <c r="W6" s="1524"/>
      <c r="X6" s="1307"/>
    </row>
    <row r="7" spans="1:24" s="184" customFormat="1" ht="12" customHeight="1">
      <c r="A7" s="1530"/>
      <c r="B7" s="1269"/>
      <c r="C7" s="1538"/>
      <c r="D7" s="1352"/>
      <c r="E7" s="1264"/>
      <c r="G7" s="1123"/>
      <c r="H7" s="308"/>
      <c r="I7" s="1287"/>
      <c r="J7" s="1473"/>
      <c r="K7" s="374" t="s">
        <v>575</v>
      </c>
      <c r="L7" s="1374" t="s">
        <v>671</v>
      </c>
      <c r="M7" s="1375"/>
      <c r="N7" s="1376" t="s">
        <v>581</v>
      </c>
      <c r="O7" s="1377"/>
      <c r="P7" s="1372" t="s">
        <v>584</v>
      </c>
      <c r="Q7" s="1373"/>
      <c r="R7" s="1282"/>
      <c r="S7" s="1283"/>
      <c r="T7" s="1276"/>
      <c r="U7" s="1591"/>
      <c r="V7" s="1441"/>
      <c r="W7" s="1524"/>
      <c r="X7" s="1308"/>
    </row>
    <row r="8" spans="1:24" ht="24" customHeight="1">
      <c r="A8" s="1530"/>
      <c r="B8" s="1264"/>
      <c r="C8" s="1463"/>
      <c r="D8" s="1352"/>
      <c r="E8" s="335">
        <v>1</v>
      </c>
      <c r="G8" s="1123"/>
      <c r="H8" s="634"/>
      <c r="I8" s="1286" t="s">
        <v>15</v>
      </c>
      <c r="J8" s="1472">
        <v>77</v>
      </c>
      <c r="K8" s="1322" t="s">
        <v>526</v>
      </c>
      <c r="L8" s="1324" t="s">
        <v>24</v>
      </c>
      <c r="M8" s="1325"/>
      <c r="N8" s="1316" t="s">
        <v>21</v>
      </c>
      <c r="O8" s="1317"/>
      <c r="P8" s="1284"/>
      <c r="Q8" s="1285"/>
      <c r="R8" s="1284"/>
      <c r="S8" s="1285"/>
      <c r="T8" s="1276"/>
      <c r="U8" s="1591"/>
      <c r="V8" s="1441"/>
      <c r="W8" s="1524"/>
      <c r="X8" s="375" t="s">
        <v>10</v>
      </c>
    </row>
    <row r="9" spans="1:24" ht="24" customHeight="1">
      <c r="A9" s="1530"/>
      <c r="B9" s="1265"/>
      <c r="C9" s="1463"/>
      <c r="D9" s="1352"/>
      <c r="E9" s="335">
        <v>1</v>
      </c>
      <c r="F9" s="268"/>
      <c r="G9" s="1123"/>
      <c r="H9" s="308"/>
      <c r="I9" s="1287"/>
      <c r="J9" s="1473"/>
      <c r="K9" s="1323"/>
      <c r="L9" s="1326"/>
      <c r="M9" s="1327"/>
      <c r="N9" s="1316" t="s">
        <v>22</v>
      </c>
      <c r="O9" s="1317"/>
      <c r="P9" s="1284"/>
      <c r="Q9" s="1285"/>
      <c r="R9" s="1284"/>
      <c r="S9" s="1285"/>
      <c r="T9" s="1276"/>
      <c r="U9" s="1591"/>
      <c r="V9" s="1441"/>
      <c r="W9" s="1524"/>
      <c r="X9" s="375" t="s">
        <v>11</v>
      </c>
    </row>
    <row r="10" spans="1:24" ht="24" customHeight="1">
      <c r="A10" s="1530"/>
      <c r="B10" s="1269"/>
      <c r="C10" s="1463"/>
      <c r="D10" s="1530"/>
      <c r="E10" s="335">
        <v>1</v>
      </c>
      <c r="G10" s="1123"/>
      <c r="H10" s="308"/>
      <c r="I10" s="1286" t="s">
        <v>14</v>
      </c>
      <c r="J10" s="1472">
        <v>81</v>
      </c>
      <c r="K10" s="1322" t="s">
        <v>526</v>
      </c>
      <c r="L10" s="1292" t="s">
        <v>19</v>
      </c>
      <c r="M10" s="1293"/>
      <c r="N10" s="1496" t="s">
        <v>598</v>
      </c>
      <c r="O10" s="1497"/>
      <c r="P10" s="1284"/>
      <c r="Q10" s="1285"/>
      <c r="R10" s="1284"/>
      <c r="S10" s="1285"/>
      <c r="T10" s="1276"/>
      <c r="U10" s="1591"/>
      <c r="V10" s="1441"/>
      <c r="W10" s="1524"/>
      <c r="X10" s="375" t="s">
        <v>12</v>
      </c>
    </row>
    <row r="11" spans="1:24" ht="24" customHeight="1">
      <c r="A11" s="1530"/>
      <c r="B11" s="1269"/>
      <c r="C11" s="1464"/>
      <c r="D11" s="1543"/>
      <c r="E11" s="341">
        <v>1</v>
      </c>
      <c r="G11" s="1127" t="s">
        <v>718</v>
      </c>
      <c r="H11" s="309"/>
      <c r="I11" s="1287"/>
      <c r="J11" s="1473"/>
      <c r="K11" s="1323"/>
      <c r="L11" s="1292" t="s">
        <v>20</v>
      </c>
      <c r="M11" s="1293"/>
      <c r="N11" s="1498"/>
      <c r="O11" s="1499"/>
      <c r="P11" s="1284"/>
      <c r="Q11" s="1285"/>
      <c r="R11" s="1284"/>
      <c r="S11" s="1285"/>
      <c r="T11" s="1276"/>
      <c r="U11" s="1591"/>
      <c r="V11" s="1441"/>
      <c r="W11" s="1524"/>
      <c r="X11" s="375" t="s">
        <v>13</v>
      </c>
    </row>
    <row r="12" spans="1:24" ht="24" customHeight="1">
      <c r="A12" s="1530"/>
      <c r="B12" s="1264"/>
      <c r="C12" s="1463"/>
      <c r="D12" s="362"/>
      <c r="E12" s="310">
        <v>1</v>
      </c>
      <c r="G12" s="1127"/>
      <c r="H12" s="311"/>
      <c r="I12" s="1469" t="s">
        <v>509</v>
      </c>
      <c r="J12" s="1481">
        <v>109</v>
      </c>
      <c r="K12" s="1322" t="s">
        <v>526</v>
      </c>
      <c r="L12" s="1482" t="s">
        <v>654</v>
      </c>
      <c r="M12" s="1483"/>
      <c r="N12" s="1482" t="s">
        <v>653</v>
      </c>
      <c r="O12" s="1483"/>
      <c r="P12" s="1428"/>
      <c r="Q12" s="1429"/>
      <c r="R12" s="1428"/>
      <c r="S12" s="1429"/>
      <c r="T12" s="1259"/>
      <c r="U12" s="1591"/>
      <c r="V12" s="1441"/>
      <c r="W12" s="1524"/>
      <c r="X12" s="1539"/>
    </row>
    <row r="13" spans="1:24" ht="12" customHeight="1">
      <c r="A13" s="1530"/>
      <c r="B13" s="1264"/>
      <c r="C13" s="1463"/>
      <c r="D13" s="362"/>
      <c r="E13" s="406"/>
      <c r="G13" s="1127"/>
      <c r="H13" s="311"/>
      <c r="I13" s="1287"/>
      <c r="J13" s="1473"/>
      <c r="K13" s="1323"/>
      <c r="L13" s="1484"/>
      <c r="M13" s="1485"/>
      <c r="N13" s="1484"/>
      <c r="O13" s="1485"/>
      <c r="P13" s="1430"/>
      <c r="Q13" s="1431"/>
      <c r="R13" s="1430"/>
      <c r="S13" s="1431"/>
      <c r="T13" s="1433"/>
      <c r="U13" s="1591"/>
      <c r="V13" s="1441"/>
      <c r="W13" s="1524"/>
      <c r="X13" s="1539"/>
    </row>
    <row r="14" spans="1:24" ht="12" customHeight="1">
      <c r="A14" s="1530"/>
      <c r="B14" s="1264"/>
      <c r="C14" s="1464"/>
      <c r="D14" s="1261" t="s">
        <v>600</v>
      </c>
      <c r="E14" s="406"/>
      <c r="G14" s="1127"/>
      <c r="H14" s="311"/>
      <c r="I14" s="1392" t="s">
        <v>98</v>
      </c>
      <c r="J14" s="1477">
        <v>117</v>
      </c>
      <c r="K14" s="1474" t="s">
        <v>530</v>
      </c>
      <c r="L14" s="1359" t="s">
        <v>553</v>
      </c>
      <c r="M14" s="1360"/>
      <c r="N14" s="1364" t="s">
        <v>554</v>
      </c>
      <c r="O14" s="1360"/>
      <c r="P14" s="1419"/>
      <c r="Q14" s="1420"/>
      <c r="R14" s="1419"/>
      <c r="S14" s="1420"/>
      <c r="T14" s="1259"/>
      <c r="U14" s="1591"/>
      <c r="V14" s="1441"/>
      <c r="W14" s="1524"/>
      <c r="X14" s="1539"/>
    </row>
    <row r="15" spans="1:24" ht="12" customHeight="1">
      <c r="A15" s="1530"/>
      <c r="B15" s="1264"/>
      <c r="C15" s="1464"/>
      <c r="D15" s="1261"/>
      <c r="E15" s="406"/>
      <c r="G15" s="1127"/>
      <c r="H15" s="311"/>
      <c r="I15" s="1393"/>
      <c r="J15" s="1506"/>
      <c r="K15" s="1507"/>
      <c r="L15" s="1361"/>
      <c r="M15" s="1361"/>
      <c r="N15" s="1361"/>
      <c r="O15" s="1361"/>
      <c r="P15" s="1421"/>
      <c r="Q15" s="1421"/>
      <c r="R15" s="1421"/>
      <c r="S15" s="1421"/>
      <c r="T15" s="1260"/>
      <c r="U15" s="1591"/>
      <c r="V15" s="1441"/>
      <c r="W15" s="1524"/>
      <c r="X15" s="1539"/>
    </row>
    <row r="16" spans="1:24" ht="12" customHeight="1">
      <c r="A16" s="1530"/>
      <c r="B16" s="1510"/>
      <c r="C16" s="1464"/>
      <c r="D16" s="1261"/>
      <c r="E16" s="406"/>
      <c r="G16" s="1127"/>
      <c r="H16" s="311"/>
      <c r="I16" s="1286" t="s">
        <v>572</v>
      </c>
      <c r="J16" s="1472">
        <v>86</v>
      </c>
      <c r="K16" s="1474" t="s">
        <v>530</v>
      </c>
      <c r="L16" s="1342" t="s">
        <v>555</v>
      </c>
      <c r="M16" s="1343"/>
      <c r="N16" s="1342" t="s">
        <v>556</v>
      </c>
      <c r="O16" s="1343"/>
      <c r="P16" s="1419"/>
      <c r="Q16" s="1420"/>
      <c r="R16" s="1419"/>
      <c r="S16" s="1420"/>
      <c r="T16" s="1259"/>
      <c r="U16" s="1591"/>
      <c r="V16" s="1441"/>
      <c r="W16" s="1524"/>
      <c r="X16" s="1539"/>
    </row>
    <row r="17" spans="1:24" ht="12" customHeight="1">
      <c r="A17" s="1543"/>
      <c r="B17" s="1304"/>
      <c r="C17" s="1464"/>
      <c r="D17" s="1262"/>
      <c r="E17" s="406"/>
      <c r="G17" s="1127"/>
      <c r="H17" s="311"/>
      <c r="I17" s="1393"/>
      <c r="J17" s="1473"/>
      <c r="K17" s="1507"/>
      <c r="L17" s="1362"/>
      <c r="M17" s="1363"/>
      <c r="N17" s="1362"/>
      <c r="O17" s="1363"/>
      <c r="P17" s="1421"/>
      <c r="Q17" s="1421"/>
      <c r="R17" s="1421"/>
      <c r="S17" s="1421"/>
      <c r="T17" s="1260"/>
      <c r="U17" s="1591"/>
      <c r="V17" s="1441"/>
      <c r="W17" s="1524"/>
      <c r="X17" s="1539"/>
    </row>
    <row r="18" spans="1:24" s="183" customFormat="1" ht="24" customHeight="1">
      <c r="A18" s="1585" t="s">
        <v>663</v>
      </c>
      <c r="B18" s="1586"/>
      <c r="C18" s="398"/>
      <c r="D18" s="328" t="str">
        <f>Henkan(V5)</f>
        <v/>
      </c>
      <c r="E18" s="383"/>
      <c r="F18" s="276"/>
      <c r="G18" s="1127"/>
      <c r="H18" s="312"/>
      <c r="I18" s="278" t="s">
        <v>596</v>
      </c>
      <c r="J18" s="279" t="s">
        <v>6</v>
      </c>
      <c r="K18" s="280" t="s">
        <v>538</v>
      </c>
      <c r="L18" s="296" t="s">
        <v>154</v>
      </c>
      <c r="M18" s="282" t="s">
        <v>17</v>
      </c>
      <c r="N18" s="282" t="s">
        <v>220</v>
      </c>
      <c r="O18" s="283" t="s">
        <v>219</v>
      </c>
      <c r="P18" s="282" t="s">
        <v>544</v>
      </c>
      <c r="Q18" s="282" t="s">
        <v>508</v>
      </c>
      <c r="R18" s="392"/>
      <c r="S18" s="282"/>
      <c r="T18" s="54"/>
      <c r="U18" s="1592"/>
      <c r="V18" s="1442"/>
      <c r="W18" s="1525"/>
      <c r="X18" s="1589"/>
    </row>
    <row r="19" spans="1:24" s="184" customFormat="1" ht="12" customHeight="1">
      <c r="A19" s="1529" t="str">
        <f>IF(H22="","",H22)</f>
        <v/>
      </c>
      <c r="B19" s="1268"/>
      <c r="C19" s="1536"/>
      <c r="D19" s="1351">
        <f>Henkan(U19)</f>
        <v>0</v>
      </c>
      <c r="E19" s="1587">
        <v>1</v>
      </c>
      <c r="G19" s="1127"/>
      <c r="H19" s="307"/>
      <c r="I19" s="1286" t="s">
        <v>576</v>
      </c>
      <c r="J19" s="1528">
        <v>60</v>
      </c>
      <c r="K19" s="373" t="s">
        <v>573</v>
      </c>
      <c r="L19" s="1336" t="s">
        <v>577</v>
      </c>
      <c r="M19" s="1337"/>
      <c r="N19" s="1338" t="s">
        <v>579</v>
      </c>
      <c r="O19" s="1339"/>
      <c r="P19" s="1334" t="s">
        <v>582</v>
      </c>
      <c r="Q19" s="1335"/>
      <c r="R19" s="1400" t="s">
        <v>585</v>
      </c>
      <c r="S19" s="1335"/>
      <c r="T19" s="1402"/>
      <c r="U19" s="1590" t="s">
        <v>523</v>
      </c>
      <c r="V19" s="1440"/>
      <c r="W19" s="1523"/>
      <c r="X19" s="1328" t="s">
        <v>9</v>
      </c>
    </row>
    <row r="20" spans="1:24" s="184" customFormat="1" ht="12" customHeight="1">
      <c r="A20" s="1530"/>
      <c r="B20" s="1269"/>
      <c r="C20" s="1537"/>
      <c r="D20" s="1352"/>
      <c r="E20" s="1588"/>
      <c r="G20" s="1127"/>
      <c r="H20" s="308"/>
      <c r="I20" s="1469"/>
      <c r="J20" s="1519"/>
      <c r="K20" s="374" t="s">
        <v>574</v>
      </c>
      <c r="L20" s="1376" t="s">
        <v>578</v>
      </c>
      <c r="M20" s="1504"/>
      <c r="N20" s="1299" t="s">
        <v>580</v>
      </c>
      <c r="O20" s="1300"/>
      <c r="P20" s="1301" t="s">
        <v>583</v>
      </c>
      <c r="Q20" s="1301"/>
      <c r="R20" s="1280" t="s">
        <v>586</v>
      </c>
      <c r="S20" s="1281"/>
      <c r="T20" s="1290"/>
      <c r="U20" s="1591"/>
      <c r="V20" s="1441"/>
      <c r="W20" s="1524"/>
      <c r="X20" s="1307"/>
    </row>
    <row r="21" spans="1:24" s="184" customFormat="1" ht="12" customHeight="1">
      <c r="A21" s="1530"/>
      <c r="B21" s="1269"/>
      <c r="C21" s="1538"/>
      <c r="D21" s="1352"/>
      <c r="E21" s="1588"/>
      <c r="G21" s="1127"/>
      <c r="H21" s="308"/>
      <c r="I21" s="1287"/>
      <c r="J21" s="1473"/>
      <c r="K21" s="374" t="s">
        <v>575</v>
      </c>
      <c r="L21" s="1374" t="s">
        <v>671</v>
      </c>
      <c r="M21" s="1375"/>
      <c r="N21" s="1376" t="s">
        <v>581</v>
      </c>
      <c r="O21" s="1377"/>
      <c r="P21" s="1372" t="s">
        <v>584</v>
      </c>
      <c r="Q21" s="1373"/>
      <c r="R21" s="1282"/>
      <c r="S21" s="1283"/>
      <c r="T21" s="1276"/>
      <c r="U21" s="1591"/>
      <c r="V21" s="1441"/>
      <c r="W21" s="1524"/>
      <c r="X21" s="1308"/>
    </row>
    <row r="22" spans="1:24" ht="24" customHeight="1">
      <c r="A22" s="1530"/>
      <c r="B22" s="1264"/>
      <c r="C22" s="1463"/>
      <c r="D22" s="1352"/>
      <c r="E22" s="345">
        <v>1</v>
      </c>
      <c r="G22" s="1127"/>
      <c r="H22" s="634"/>
      <c r="I22" s="1286" t="s">
        <v>15</v>
      </c>
      <c r="J22" s="1472">
        <v>77</v>
      </c>
      <c r="K22" s="1322" t="s">
        <v>526</v>
      </c>
      <c r="L22" s="1324" t="s">
        <v>24</v>
      </c>
      <c r="M22" s="1325"/>
      <c r="N22" s="1316" t="s">
        <v>21</v>
      </c>
      <c r="O22" s="1317"/>
      <c r="P22" s="1284"/>
      <c r="Q22" s="1285"/>
      <c r="R22" s="1284"/>
      <c r="S22" s="1285"/>
      <c r="T22" s="1276"/>
      <c r="U22" s="1591"/>
      <c r="V22" s="1441"/>
      <c r="W22" s="1524"/>
      <c r="X22" s="375" t="s">
        <v>10</v>
      </c>
    </row>
    <row r="23" spans="1:24" ht="24" customHeight="1">
      <c r="A23" s="1530"/>
      <c r="B23" s="1265"/>
      <c r="C23" s="1463"/>
      <c r="D23" s="1352"/>
      <c r="E23" s="345">
        <v>1</v>
      </c>
      <c r="F23" s="268"/>
      <c r="G23" s="1127"/>
      <c r="H23" s="308"/>
      <c r="I23" s="1287"/>
      <c r="J23" s="1473"/>
      <c r="K23" s="1323"/>
      <c r="L23" s="1326"/>
      <c r="M23" s="1327"/>
      <c r="N23" s="1316" t="s">
        <v>22</v>
      </c>
      <c r="O23" s="1317"/>
      <c r="P23" s="1284"/>
      <c r="Q23" s="1285"/>
      <c r="R23" s="1284"/>
      <c r="S23" s="1285"/>
      <c r="T23" s="1276"/>
      <c r="U23" s="1591"/>
      <c r="V23" s="1441"/>
      <c r="W23" s="1524"/>
      <c r="X23" s="375" t="s">
        <v>11</v>
      </c>
    </row>
    <row r="24" spans="1:24" ht="24" customHeight="1">
      <c r="A24" s="1530"/>
      <c r="B24" s="1269"/>
      <c r="C24" s="1463"/>
      <c r="D24" s="1530"/>
      <c r="E24" s="345">
        <v>1</v>
      </c>
      <c r="G24" s="1127"/>
      <c r="H24" s="308"/>
      <c r="I24" s="1286" t="s">
        <v>14</v>
      </c>
      <c r="J24" s="1472">
        <v>81</v>
      </c>
      <c r="K24" s="1322" t="s">
        <v>526</v>
      </c>
      <c r="L24" s="1292" t="s">
        <v>19</v>
      </c>
      <c r="M24" s="1293"/>
      <c r="N24" s="1496" t="s">
        <v>598</v>
      </c>
      <c r="O24" s="1497"/>
      <c r="P24" s="1284"/>
      <c r="Q24" s="1285"/>
      <c r="R24" s="1284"/>
      <c r="S24" s="1285"/>
      <c r="T24" s="1276"/>
      <c r="U24" s="1591"/>
      <c r="V24" s="1441"/>
      <c r="W24" s="1524"/>
      <c r="X24" s="375" t="s">
        <v>12</v>
      </c>
    </row>
    <row r="25" spans="1:24" ht="24" customHeight="1">
      <c r="A25" s="1530"/>
      <c r="B25" s="1269"/>
      <c r="C25" s="1464"/>
      <c r="D25" s="1543"/>
      <c r="E25" s="346">
        <v>1</v>
      </c>
      <c r="G25" s="1127"/>
      <c r="H25" s="309"/>
      <c r="I25" s="1287"/>
      <c r="J25" s="1473"/>
      <c r="K25" s="1323"/>
      <c r="L25" s="1292" t="s">
        <v>20</v>
      </c>
      <c r="M25" s="1293"/>
      <c r="N25" s="1498"/>
      <c r="O25" s="1499"/>
      <c r="P25" s="1284"/>
      <c r="Q25" s="1285"/>
      <c r="R25" s="1284"/>
      <c r="S25" s="1285"/>
      <c r="T25" s="1276"/>
      <c r="U25" s="1591"/>
      <c r="V25" s="1441"/>
      <c r="W25" s="1524"/>
      <c r="X25" s="375" t="s">
        <v>13</v>
      </c>
    </row>
    <row r="26" spans="1:24" ht="24" customHeight="1">
      <c r="A26" s="1530"/>
      <c r="B26" s="1264"/>
      <c r="C26" s="1463"/>
      <c r="D26" s="362"/>
      <c r="E26" s="406"/>
      <c r="G26" s="1127" t="str">
        <f>"# " &amp; E12 &amp; "/" &amp; $A$1</f>
        <v># 1/1</v>
      </c>
      <c r="H26" s="311"/>
      <c r="I26" s="1469" t="s">
        <v>509</v>
      </c>
      <c r="J26" s="1481">
        <v>109</v>
      </c>
      <c r="K26" s="1322" t="s">
        <v>526</v>
      </c>
      <c r="L26" s="1482" t="s">
        <v>654</v>
      </c>
      <c r="M26" s="1483"/>
      <c r="N26" s="1482" t="s">
        <v>653</v>
      </c>
      <c r="O26" s="1483"/>
      <c r="P26" s="1428"/>
      <c r="Q26" s="1429"/>
      <c r="R26" s="1428"/>
      <c r="S26" s="1429"/>
      <c r="T26" s="1259"/>
      <c r="U26" s="1591"/>
      <c r="V26" s="1441"/>
      <c r="W26" s="1524"/>
      <c r="X26" s="1539"/>
    </row>
    <row r="27" spans="1:24" ht="12" customHeight="1">
      <c r="A27" s="1530"/>
      <c r="B27" s="1264"/>
      <c r="C27" s="1463"/>
      <c r="D27" s="362"/>
      <c r="E27" s="406"/>
      <c r="G27" s="1127"/>
      <c r="H27" s="311"/>
      <c r="I27" s="1287"/>
      <c r="J27" s="1473"/>
      <c r="K27" s="1323"/>
      <c r="L27" s="1484"/>
      <c r="M27" s="1485"/>
      <c r="N27" s="1484"/>
      <c r="O27" s="1485"/>
      <c r="P27" s="1430"/>
      <c r="Q27" s="1431"/>
      <c r="R27" s="1430"/>
      <c r="S27" s="1431"/>
      <c r="T27" s="1433"/>
      <c r="U27" s="1591"/>
      <c r="V27" s="1441"/>
      <c r="W27" s="1524"/>
      <c r="X27" s="1539"/>
    </row>
    <row r="28" spans="1:24" ht="12" customHeight="1">
      <c r="A28" s="1530"/>
      <c r="B28" s="1264"/>
      <c r="C28" s="1464"/>
      <c r="D28" s="1261" t="s">
        <v>600</v>
      </c>
      <c r="E28" s="406"/>
      <c r="G28" s="285"/>
      <c r="H28" s="311"/>
      <c r="I28" s="1392" t="s">
        <v>98</v>
      </c>
      <c r="J28" s="1477">
        <v>117</v>
      </c>
      <c r="K28" s="1474" t="s">
        <v>530</v>
      </c>
      <c r="L28" s="1359" t="s">
        <v>553</v>
      </c>
      <c r="M28" s="1360"/>
      <c r="N28" s="1364" t="s">
        <v>554</v>
      </c>
      <c r="O28" s="1360"/>
      <c r="P28" s="1419"/>
      <c r="Q28" s="1420"/>
      <c r="R28" s="1419"/>
      <c r="S28" s="1420"/>
      <c r="T28" s="1259"/>
      <c r="U28" s="1591"/>
      <c r="V28" s="1441"/>
      <c r="W28" s="1524"/>
      <c r="X28" s="1539"/>
    </row>
    <row r="29" spans="1:24" ht="12" customHeight="1">
      <c r="A29" s="1530"/>
      <c r="B29" s="1264"/>
      <c r="C29" s="1464"/>
      <c r="D29" s="1261"/>
      <c r="E29" s="406"/>
      <c r="G29" s="285"/>
      <c r="H29" s="311"/>
      <c r="I29" s="1393"/>
      <c r="J29" s="1506"/>
      <c r="K29" s="1507"/>
      <c r="L29" s="1361"/>
      <c r="M29" s="1361"/>
      <c r="N29" s="1361"/>
      <c r="O29" s="1361"/>
      <c r="P29" s="1421"/>
      <c r="Q29" s="1421"/>
      <c r="R29" s="1421"/>
      <c r="S29" s="1421"/>
      <c r="T29" s="1260"/>
      <c r="U29" s="1591"/>
      <c r="V29" s="1441"/>
      <c r="W29" s="1524"/>
      <c r="X29" s="1539"/>
    </row>
    <row r="30" spans="1:24" ht="12" customHeight="1">
      <c r="A30" s="1530"/>
      <c r="B30" s="1510"/>
      <c r="C30" s="1464"/>
      <c r="D30" s="1261"/>
      <c r="E30" s="406"/>
      <c r="G30" s="285"/>
      <c r="H30" s="311"/>
      <c r="I30" s="1286" t="s">
        <v>572</v>
      </c>
      <c r="J30" s="1472">
        <v>86</v>
      </c>
      <c r="K30" s="1474" t="s">
        <v>530</v>
      </c>
      <c r="L30" s="1342" t="s">
        <v>555</v>
      </c>
      <c r="M30" s="1343"/>
      <c r="N30" s="1342" t="s">
        <v>556</v>
      </c>
      <c r="O30" s="1343"/>
      <c r="P30" s="1419"/>
      <c r="Q30" s="1420"/>
      <c r="R30" s="1419"/>
      <c r="S30" s="1420"/>
      <c r="T30" s="1259"/>
      <c r="U30" s="1591"/>
      <c r="V30" s="1441"/>
      <c r="W30" s="1524"/>
      <c r="X30" s="1539"/>
    </row>
    <row r="31" spans="1:24" ht="12" customHeight="1">
      <c r="A31" s="1543"/>
      <c r="B31" s="1304"/>
      <c r="C31" s="1464"/>
      <c r="D31" s="1262"/>
      <c r="E31" s="406"/>
      <c r="G31" s="285"/>
      <c r="H31" s="311"/>
      <c r="I31" s="1393"/>
      <c r="J31" s="1473"/>
      <c r="K31" s="1507"/>
      <c r="L31" s="1362"/>
      <c r="M31" s="1363"/>
      <c r="N31" s="1362"/>
      <c r="O31" s="1363"/>
      <c r="P31" s="1421"/>
      <c r="Q31" s="1421"/>
      <c r="R31" s="1421"/>
      <c r="S31" s="1421"/>
      <c r="T31" s="1260"/>
      <c r="U31" s="1591"/>
      <c r="V31" s="1441"/>
      <c r="W31" s="1524"/>
      <c r="X31" s="1539"/>
    </row>
    <row r="32" spans="1:24" s="183" customFormat="1" ht="24" customHeight="1">
      <c r="A32" s="1585" t="s">
        <v>663</v>
      </c>
      <c r="B32" s="1586"/>
      <c r="C32" s="398"/>
      <c r="D32" s="328" t="str">
        <f>Henkan(V19)</f>
        <v/>
      </c>
      <c r="E32" s="383"/>
      <c r="F32" s="276"/>
      <c r="G32" s="286"/>
      <c r="H32" s="312"/>
      <c r="I32" s="278" t="s">
        <v>596</v>
      </c>
      <c r="J32" s="279" t="s">
        <v>6</v>
      </c>
      <c r="K32" s="280" t="s">
        <v>538</v>
      </c>
      <c r="L32" s="296" t="s">
        <v>154</v>
      </c>
      <c r="M32" s="282" t="s">
        <v>17</v>
      </c>
      <c r="N32" s="282" t="s">
        <v>220</v>
      </c>
      <c r="O32" s="283" t="s">
        <v>219</v>
      </c>
      <c r="P32" s="282" t="s">
        <v>544</v>
      </c>
      <c r="Q32" s="282" t="s">
        <v>508</v>
      </c>
      <c r="R32" s="392"/>
      <c r="S32" s="282"/>
      <c r="T32" s="54"/>
      <c r="U32" s="1592"/>
      <c r="V32" s="1442"/>
      <c r="W32" s="1525"/>
      <c r="X32" s="1589"/>
    </row>
  </sheetData>
  <mergeCells count="182">
    <mergeCell ref="W1:X1"/>
    <mergeCell ref="U2:X2"/>
    <mergeCell ref="B3:B4"/>
    <mergeCell ref="C3:C4"/>
    <mergeCell ref="D3:D4"/>
    <mergeCell ref="E3:E4"/>
    <mergeCell ref="G3:J3"/>
    <mergeCell ref="K3:T3"/>
    <mergeCell ref="U3:U4"/>
    <mergeCell ref="V3:V4"/>
    <mergeCell ref="X3:X4"/>
    <mergeCell ref="L4:M4"/>
    <mergeCell ref="N4:O4"/>
    <mergeCell ref="P4:Q4"/>
    <mergeCell ref="R4:S4"/>
    <mergeCell ref="T5:T7"/>
    <mergeCell ref="U5:U18"/>
    <mergeCell ref="V5:V18"/>
    <mergeCell ref="P6:Q6"/>
    <mergeCell ref="L7:M7"/>
    <mergeCell ref="N9:O9"/>
    <mergeCell ref="P9:Q9"/>
    <mergeCell ref="R9:S9"/>
    <mergeCell ref="B10:B11"/>
    <mergeCell ref="C10:C11"/>
    <mergeCell ref="I10:I11"/>
    <mergeCell ref="J10:J11"/>
    <mergeCell ref="K10:K11"/>
    <mergeCell ref="L10:M10"/>
    <mergeCell ref="N10:O11"/>
    <mergeCell ref="P10:Q10"/>
    <mergeCell ref="R10:S10"/>
    <mergeCell ref="T10:T11"/>
    <mergeCell ref="P7:Q7"/>
    <mergeCell ref="B8:B9"/>
    <mergeCell ref="C8:C9"/>
    <mergeCell ref="I8:I9"/>
    <mergeCell ref="J8:J9"/>
    <mergeCell ref="K8:K9"/>
    <mergeCell ref="X12:X18"/>
    <mergeCell ref="B14:B15"/>
    <mergeCell ref="C14:C15"/>
    <mergeCell ref="D14:D17"/>
    <mergeCell ref="I14:I15"/>
    <mergeCell ref="J14:J15"/>
    <mergeCell ref="K14:K15"/>
    <mergeCell ref="L14:M15"/>
    <mergeCell ref="N14:O15"/>
    <mergeCell ref="P14:Q15"/>
    <mergeCell ref="B12:B13"/>
    <mergeCell ref="C12:C13"/>
    <mergeCell ref="I12:I13"/>
    <mergeCell ref="J12:J13"/>
    <mergeCell ref="K12:K13"/>
    <mergeCell ref="L12:M13"/>
    <mergeCell ref="T14:T15"/>
    <mergeCell ref="W5:W18"/>
    <mergeCell ref="X5:X7"/>
    <mergeCell ref="R6:S7"/>
    <mergeCell ref="L8:M9"/>
    <mergeCell ref="N8:O8"/>
    <mergeCell ref="P8:Q8"/>
    <mergeCell ref="G5:G10"/>
    <mergeCell ref="T8:T9"/>
    <mergeCell ref="T12:T13"/>
    <mergeCell ref="N7:O7"/>
    <mergeCell ref="L28:M29"/>
    <mergeCell ref="N28:O29"/>
    <mergeCell ref="P28:Q29"/>
    <mergeCell ref="R28:S29"/>
    <mergeCell ref="B16:B17"/>
    <mergeCell ref="C16:C17"/>
    <mergeCell ref="I16:I17"/>
    <mergeCell ref="J16:J17"/>
    <mergeCell ref="K16:K17"/>
    <mergeCell ref="L16:M17"/>
    <mergeCell ref="N16:O17"/>
    <mergeCell ref="P16:Q17"/>
    <mergeCell ref="A18:B18"/>
    <mergeCell ref="G11:G25"/>
    <mergeCell ref="L11:M11"/>
    <mergeCell ref="P11:Q11"/>
    <mergeCell ref="R11:S11"/>
    <mergeCell ref="N12:O13"/>
    <mergeCell ref="P12:Q13"/>
    <mergeCell ref="R12:S13"/>
    <mergeCell ref="B5:B7"/>
    <mergeCell ref="A5:A17"/>
    <mergeCell ref="R5:S5"/>
    <mergeCell ref="R14:S15"/>
    <mergeCell ref="P19:Q19"/>
    <mergeCell ref="R19:S19"/>
    <mergeCell ref="L25:M25"/>
    <mergeCell ref="P25:Q25"/>
    <mergeCell ref="R25:S25"/>
    <mergeCell ref="N23:O23"/>
    <mergeCell ref="P23:Q23"/>
    <mergeCell ref="R23:S23"/>
    <mergeCell ref="R8:S8"/>
    <mergeCell ref="C5:C7"/>
    <mergeCell ref="D5:D11"/>
    <mergeCell ref="E5:E7"/>
    <mergeCell ref="I5:I7"/>
    <mergeCell ref="J5:J7"/>
    <mergeCell ref="L5:M5"/>
    <mergeCell ref="N5:O5"/>
    <mergeCell ref="P5:Q5"/>
    <mergeCell ref="L6:M6"/>
    <mergeCell ref="N6:O6"/>
    <mergeCell ref="B24:B25"/>
    <mergeCell ref="C24:C25"/>
    <mergeCell ref="I24:I25"/>
    <mergeCell ref="J24:J25"/>
    <mergeCell ref="K24:K25"/>
    <mergeCell ref="L24:M24"/>
    <mergeCell ref="N24:O25"/>
    <mergeCell ref="B22:B23"/>
    <mergeCell ref="C22:C23"/>
    <mergeCell ref="I22:I23"/>
    <mergeCell ref="J22:J23"/>
    <mergeCell ref="K22:K23"/>
    <mergeCell ref="L22:M23"/>
    <mergeCell ref="N19:O19"/>
    <mergeCell ref="T19:T21"/>
    <mergeCell ref="U19:U32"/>
    <mergeCell ref="N22:O22"/>
    <mergeCell ref="P22:Q22"/>
    <mergeCell ref="R22:S22"/>
    <mergeCell ref="T22:T23"/>
    <mergeCell ref="R16:S17"/>
    <mergeCell ref="T16:T17"/>
    <mergeCell ref="P24:Q24"/>
    <mergeCell ref="R24:S24"/>
    <mergeCell ref="T24:T25"/>
    <mergeCell ref="K28:K29"/>
    <mergeCell ref="X26:X32"/>
    <mergeCell ref="B28:B29"/>
    <mergeCell ref="C28:C29"/>
    <mergeCell ref="D28:D31"/>
    <mergeCell ref="I28:I29"/>
    <mergeCell ref="J28:J29"/>
    <mergeCell ref="B26:B27"/>
    <mergeCell ref="C26:C27"/>
    <mergeCell ref="I26:I27"/>
    <mergeCell ref="J26:J27"/>
    <mergeCell ref="K26:K27"/>
    <mergeCell ref="L26:M27"/>
    <mergeCell ref="V19:V32"/>
    <mergeCell ref="W19:W32"/>
    <mergeCell ref="X19:X21"/>
    <mergeCell ref="L20:M20"/>
    <mergeCell ref="N20:O20"/>
    <mergeCell ref="P20:Q20"/>
    <mergeCell ref="R20:S21"/>
    <mergeCell ref="L21:M21"/>
    <mergeCell ref="N21:O21"/>
    <mergeCell ref="P21:Q21"/>
    <mergeCell ref="L19:M19"/>
    <mergeCell ref="G26:G27"/>
    <mergeCell ref="A32:B32"/>
    <mergeCell ref="B30:B31"/>
    <mergeCell ref="C30:C31"/>
    <mergeCell ref="I30:I31"/>
    <mergeCell ref="J30:J31"/>
    <mergeCell ref="K30:K31"/>
    <mergeCell ref="L30:M31"/>
    <mergeCell ref="T28:T29"/>
    <mergeCell ref="N26:O27"/>
    <mergeCell ref="P26:Q27"/>
    <mergeCell ref="R26:S27"/>
    <mergeCell ref="T26:T27"/>
    <mergeCell ref="N30:O31"/>
    <mergeCell ref="P30:Q31"/>
    <mergeCell ref="R30:S31"/>
    <mergeCell ref="T30:T31"/>
    <mergeCell ref="A19:A31"/>
    <mergeCell ref="B19:B21"/>
    <mergeCell ref="C19:C21"/>
    <mergeCell ref="D19:D25"/>
    <mergeCell ref="E19:E21"/>
    <mergeCell ref="I19:I21"/>
    <mergeCell ref="J19:J21"/>
  </mergeCells>
  <phoneticPr fontId="4"/>
  <conditionalFormatting sqref="J18">
    <cfRule type="expression" dxfId="376" priority="41">
      <formula>$A18="-1"</formula>
    </cfRule>
  </conditionalFormatting>
  <conditionalFormatting sqref="J32">
    <cfRule type="expression" dxfId="375" priority="2">
      <formula>$A32="-1"</formula>
    </cfRule>
  </conditionalFormatting>
  <conditionalFormatting sqref="K5">
    <cfRule type="expression" dxfId="374" priority="77">
      <formula>$B5=1</formula>
    </cfRule>
  </conditionalFormatting>
  <conditionalFormatting sqref="K6">
    <cfRule type="expression" dxfId="373" priority="76">
      <formula>$B5=11</formula>
    </cfRule>
  </conditionalFormatting>
  <conditionalFormatting sqref="K7">
    <cfRule type="expression" dxfId="372" priority="75">
      <formula>$B5=12</formula>
    </cfRule>
  </conditionalFormatting>
  <conditionalFormatting sqref="K8:K11">
    <cfRule type="expression" dxfId="371" priority="59" stopIfTrue="1">
      <formula>$B8=1</formula>
    </cfRule>
  </conditionalFormatting>
  <conditionalFormatting sqref="K12:K17">
    <cfRule type="expression" dxfId="370" priority="49">
      <formula>$B12=1</formula>
    </cfRule>
  </conditionalFormatting>
  <conditionalFormatting sqref="K18">
    <cfRule type="expression" dxfId="369" priority="40">
      <formula>$A18="1"</formula>
    </cfRule>
  </conditionalFormatting>
  <conditionalFormatting sqref="K19">
    <cfRule type="expression" dxfId="368" priority="38">
      <formula>$B19=1</formula>
    </cfRule>
  </conditionalFormatting>
  <conditionalFormatting sqref="K20">
    <cfRule type="expression" dxfId="367" priority="37">
      <formula>$B19=11</formula>
    </cfRule>
  </conditionalFormatting>
  <conditionalFormatting sqref="K21">
    <cfRule type="expression" dxfId="366" priority="36">
      <formula>$B19=12</formula>
    </cfRule>
  </conditionalFormatting>
  <conditionalFormatting sqref="K22:K25">
    <cfRule type="expression" dxfId="365" priority="20" stopIfTrue="1">
      <formula>$B22=1</formula>
    </cfRule>
  </conditionalFormatting>
  <conditionalFormatting sqref="K26:K31">
    <cfRule type="expression" dxfId="364" priority="10">
      <formula>$B26=1</formula>
    </cfRule>
  </conditionalFormatting>
  <conditionalFormatting sqref="K32">
    <cfRule type="expression" dxfId="363" priority="1">
      <formula>$A32="1"</formula>
    </cfRule>
  </conditionalFormatting>
  <conditionalFormatting sqref="L14">
    <cfRule type="expression" dxfId="362" priority="52" stopIfTrue="1">
      <formula>$B14=21</formula>
    </cfRule>
  </conditionalFormatting>
  <conditionalFormatting sqref="L28">
    <cfRule type="expression" dxfId="361" priority="13" stopIfTrue="1">
      <formula>$B28=21</formula>
    </cfRule>
  </conditionalFormatting>
  <conditionalFormatting sqref="L5:M5">
    <cfRule type="expression" dxfId="360" priority="74">
      <formula>$B5=26</formula>
    </cfRule>
  </conditionalFormatting>
  <conditionalFormatting sqref="L6:M6">
    <cfRule type="expression" dxfId="359" priority="73">
      <formula>$B5=21</formula>
    </cfRule>
  </conditionalFormatting>
  <conditionalFormatting sqref="L7:M7">
    <cfRule type="expression" dxfId="358" priority="72">
      <formula>$B5=22</formula>
    </cfRule>
  </conditionalFormatting>
  <conditionalFormatting sqref="L8:M10">
    <cfRule type="expression" dxfId="357" priority="57" stopIfTrue="1">
      <formula>$B8=21</formula>
    </cfRule>
  </conditionalFormatting>
  <conditionalFormatting sqref="L11:M11">
    <cfRule type="expression" dxfId="356" priority="58" stopIfTrue="1">
      <formula>$B10=22</formula>
    </cfRule>
  </conditionalFormatting>
  <conditionalFormatting sqref="L12:M13">
    <cfRule type="expression" dxfId="355" priority="54">
      <formula>$B12=21</formula>
    </cfRule>
  </conditionalFormatting>
  <conditionalFormatting sqref="L16:M17">
    <cfRule type="expression" dxfId="354" priority="48">
      <formula>$B16=21</formula>
    </cfRule>
  </conditionalFormatting>
  <conditionalFormatting sqref="L19:M19">
    <cfRule type="expression" dxfId="353" priority="35">
      <formula>$B19=26</formula>
    </cfRule>
  </conditionalFormatting>
  <conditionalFormatting sqref="L20:M20">
    <cfRule type="expression" dxfId="352" priority="34">
      <formula>$B19=21</formula>
    </cfRule>
  </conditionalFormatting>
  <conditionalFormatting sqref="L21:M21">
    <cfRule type="expression" dxfId="351" priority="33">
      <formula>$B19=22</formula>
    </cfRule>
  </conditionalFormatting>
  <conditionalFormatting sqref="L22:M24">
    <cfRule type="expression" dxfId="350" priority="18" stopIfTrue="1">
      <formula>$B22=21</formula>
    </cfRule>
  </conditionalFormatting>
  <conditionalFormatting sqref="L25:M25">
    <cfRule type="expression" dxfId="349" priority="19" stopIfTrue="1">
      <formula>$B24=22</formula>
    </cfRule>
  </conditionalFormatting>
  <conditionalFormatting sqref="L26:M27">
    <cfRule type="expression" dxfId="348" priority="15">
      <formula>$B26=21</formula>
    </cfRule>
  </conditionalFormatting>
  <conditionalFormatting sqref="L30:M31">
    <cfRule type="expression" dxfId="347" priority="9">
      <formula>$B30=21</formula>
    </cfRule>
  </conditionalFormatting>
  <conditionalFormatting sqref="M18">
    <cfRule type="expression" dxfId="346" priority="46">
      <formula>$A18/1000000-TRUNC($A18/1000000)&gt;=0.29</formula>
    </cfRule>
  </conditionalFormatting>
  <conditionalFormatting sqref="M32">
    <cfRule type="expression" dxfId="345" priority="7">
      <formula>$A32/1000000-TRUNC($A32/1000000)&gt;=0.29</formula>
    </cfRule>
  </conditionalFormatting>
  <conditionalFormatting sqref="N14">
    <cfRule type="expression" dxfId="344" priority="51" stopIfTrue="1">
      <formula>$B14=31</formula>
    </cfRule>
  </conditionalFormatting>
  <conditionalFormatting sqref="N18">
    <cfRule type="expression" dxfId="343" priority="45">
      <formula>$A18/100000-TRUNC($A18/100000)&gt;=0.29</formula>
    </cfRule>
  </conditionalFormatting>
  <conditionalFormatting sqref="N28">
    <cfRule type="expression" dxfId="342" priority="12" stopIfTrue="1">
      <formula>$B28=31</formula>
    </cfRule>
  </conditionalFormatting>
  <conditionalFormatting sqref="N32">
    <cfRule type="expression" dxfId="341" priority="6">
      <formula>$A32/100000-TRUNC($A32/100000)&gt;=0.29</formula>
    </cfRule>
  </conditionalFormatting>
  <conditionalFormatting sqref="N5:O5">
    <cfRule type="expression" dxfId="340" priority="71">
      <formula>$B5=36</formula>
    </cfRule>
  </conditionalFormatting>
  <conditionalFormatting sqref="N6:O6">
    <cfRule type="expression" dxfId="339" priority="70">
      <formula>$B5=37</formula>
    </cfRule>
  </conditionalFormatting>
  <conditionalFormatting sqref="N7:O7">
    <cfRule type="expression" dxfId="338" priority="69">
      <formula>$B5=31</formula>
    </cfRule>
  </conditionalFormatting>
  <conditionalFormatting sqref="N8:O8">
    <cfRule type="expression" dxfId="337" priority="60" stopIfTrue="1">
      <formula>$B8=31</formula>
    </cfRule>
  </conditionalFormatting>
  <conditionalFormatting sqref="N9:O9">
    <cfRule type="expression" dxfId="336" priority="62" stopIfTrue="1">
      <formula>$B8=32</formula>
    </cfRule>
  </conditionalFormatting>
  <conditionalFormatting sqref="N10:O11">
    <cfRule type="expression" dxfId="335" priority="56" stopIfTrue="1">
      <formula>$B10=31</formula>
    </cfRule>
  </conditionalFormatting>
  <conditionalFormatting sqref="N12:O13">
    <cfRule type="expression" dxfId="334" priority="53">
      <formula>$B12=31</formula>
    </cfRule>
  </conditionalFormatting>
  <conditionalFormatting sqref="N16:O17">
    <cfRule type="expression" dxfId="333" priority="47">
      <formula>$B16=31</formula>
    </cfRule>
  </conditionalFormatting>
  <conditionalFormatting sqref="N19:O19">
    <cfRule type="expression" dxfId="332" priority="32">
      <formula>$B19=36</formula>
    </cfRule>
  </conditionalFormatting>
  <conditionalFormatting sqref="N20:O20">
    <cfRule type="expression" dxfId="331" priority="31">
      <formula>$B19=37</formula>
    </cfRule>
  </conditionalFormatting>
  <conditionalFormatting sqref="N21:O21">
    <cfRule type="expression" dxfId="330" priority="30">
      <formula>$B19=31</formula>
    </cfRule>
  </conditionalFormatting>
  <conditionalFormatting sqref="N22:O22">
    <cfRule type="expression" dxfId="329" priority="21" stopIfTrue="1">
      <formula>$B22=31</formula>
    </cfRule>
  </conditionalFormatting>
  <conditionalFormatting sqref="N23:O23">
    <cfRule type="expression" dxfId="328" priority="23" stopIfTrue="1">
      <formula>$B22=32</formula>
    </cfRule>
  </conditionalFormatting>
  <conditionalFormatting sqref="N24:O25">
    <cfRule type="expression" dxfId="327" priority="17" stopIfTrue="1">
      <formula>$B24=31</formula>
    </cfRule>
  </conditionalFormatting>
  <conditionalFormatting sqref="N26:O27">
    <cfRule type="expression" dxfId="326" priority="14">
      <formula>$B26=31</formula>
    </cfRule>
  </conditionalFormatting>
  <conditionalFormatting sqref="N30:O31">
    <cfRule type="expression" dxfId="325" priority="8">
      <formula>$B30=31</formula>
    </cfRule>
  </conditionalFormatting>
  <conditionalFormatting sqref="O18">
    <cfRule type="expression" dxfId="324" priority="44">
      <formula>$A18/10000-TRUNC($A18/10000)&gt;=0.29</formula>
    </cfRule>
  </conditionalFormatting>
  <conditionalFormatting sqref="O32">
    <cfRule type="expression" dxfId="323" priority="5">
      <formula>$A32/10000-TRUNC($A32/10000)&gt;=0.29</formula>
    </cfRule>
  </conditionalFormatting>
  <conditionalFormatting sqref="P18">
    <cfRule type="expression" dxfId="322" priority="43">
      <formula>$A18/1000-TRUNC($A18/1000)&gt;=0.29</formula>
    </cfRule>
  </conditionalFormatting>
  <conditionalFormatting sqref="P32">
    <cfRule type="expression" dxfId="321" priority="4">
      <formula>$A32/1000-TRUNC($A32/1000)&gt;=0.29</formula>
    </cfRule>
  </conditionalFormatting>
  <conditionalFormatting sqref="P5:Q5">
    <cfRule type="expression" dxfId="320" priority="68">
      <formula>$B5=46</formula>
    </cfRule>
  </conditionalFormatting>
  <conditionalFormatting sqref="P6:Q6">
    <cfRule type="expression" dxfId="319" priority="67">
      <formula>$B5=47</formula>
    </cfRule>
  </conditionalFormatting>
  <conditionalFormatting sqref="P7:Q7">
    <cfRule type="expression" dxfId="318" priority="66">
      <formula>$B5=41</formula>
    </cfRule>
  </conditionalFormatting>
  <conditionalFormatting sqref="P19:Q19">
    <cfRule type="expression" dxfId="317" priority="29">
      <formula>$B19=46</formula>
    </cfRule>
  </conditionalFormatting>
  <conditionalFormatting sqref="P20:Q20">
    <cfRule type="expression" dxfId="316" priority="28">
      <formula>$B19=47</formula>
    </cfRule>
  </conditionalFormatting>
  <conditionalFormatting sqref="P21:Q21">
    <cfRule type="expression" dxfId="315" priority="27">
      <formula>$B19=41</formula>
    </cfRule>
  </conditionalFormatting>
  <conditionalFormatting sqref="Q18">
    <cfRule type="expression" dxfId="314" priority="42">
      <formula>$A18/100-TRUNC($A18/100)&gt;=0.29</formula>
    </cfRule>
  </conditionalFormatting>
  <conditionalFormatting sqref="Q32">
    <cfRule type="expression" dxfId="313" priority="3">
      <formula>$A32/100-TRUNC($A32/100)&gt;=0.29</formula>
    </cfRule>
  </conditionalFormatting>
  <conditionalFormatting sqref="R5:S5">
    <cfRule type="expression" dxfId="312" priority="65">
      <formula>$B5=56</formula>
    </cfRule>
  </conditionalFormatting>
  <conditionalFormatting sqref="R6:S7">
    <cfRule type="expression" dxfId="311" priority="64">
      <formula>$B5=57</formula>
    </cfRule>
  </conditionalFormatting>
  <conditionalFormatting sqref="R19:S19">
    <cfRule type="expression" dxfId="310" priority="26">
      <formula>$B19=56</formula>
    </cfRule>
  </conditionalFormatting>
  <conditionalFormatting sqref="R20:S21">
    <cfRule type="expression" dxfId="309" priority="25">
      <formula>$B19=57</formula>
    </cfRule>
  </conditionalFormatting>
  <conditionalFormatting sqref="X5:X6 X8:X11">
    <cfRule type="expression" dxfId="308" priority="78" stopIfTrue="1">
      <formula>$E5=1</formula>
    </cfRule>
  </conditionalFormatting>
  <conditionalFormatting sqref="X19:X20 X22:X25">
    <cfRule type="expression" dxfId="307" priority="39" stopIfTrue="1">
      <formula>$E19=1</formula>
    </cfRule>
  </conditionalFormatting>
  <dataValidations count="8">
    <dataValidation type="whole" allowBlank="1" showInputMessage="1" showErrorMessage="1" sqref="B5:B7 B19:B21" xr:uid="{00000000-0002-0000-0D00-000000000000}">
      <formula1>-1</formula1>
      <formula2>57</formula2>
    </dataValidation>
    <dataValidation type="list" allowBlank="1" showInputMessage="1" showErrorMessage="1" sqref="V5:V32" xr:uid="{00000000-0002-0000-0D00-000001000000}">
      <formula1>健全性評価</formula1>
    </dataValidation>
    <dataValidation type="list" allowBlank="1" showInputMessage="1" showErrorMessage="1" sqref="U5 U19" xr:uid="{00000000-0002-0000-0D00-000002000000}">
      <formula1>緊急性</formula1>
    </dataValidation>
    <dataValidation type="whole" allowBlank="1" showInputMessage="1" showErrorMessage="1" sqref="C14 C8 C10 C5:C6 C16 C12 C18:C20 C28 C22 C24 C30 C26 C32" xr:uid="{00000000-0002-0000-0D00-000003000000}">
      <formula1>-1</formula1>
      <formula2>9999</formula2>
    </dataValidation>
    <dataValidation type="whole" allowBlank="1" showInputMessage="1" showErrorMessage="1" sqref="D5:D6 D19:D20" xr:uid="{00000000-0002-0000-0D00-000004000000}">
      <formula1>0</formula1>
      <formula2>3</formula2>
    </dataValidation>
    <dataValidation type="whole" allowBlank="1" showInputMessage="1" showErrorMessage="1" sqref="B10 B8 B24 B22" xr:uid="{00000000-0002-0000-0D00-000005000000}">
      <formula1>-1</formula1>
      <formula2>51</formula2>
    </dataValidation>
    <dataValidation type="whole" allowBlank="1" showInputMessage="1" showErrorMessage="1" sqref="E5:E6 E14 E16 E19:E20 E28 E30 E8:E12 E22:E26" xr:uid="{00000000-0002-0000-0D00-000006000000}">
      <formula1>0</formula1>
      <formula2>1</formula2>
    </dataValidation>
    <dataValidation type="list" allowBlank="1" showInputMessage="1" showErrorMessage="1" sqref="H8 H22" xr:uid="{6273676E-1614-45C4-A4F6-4CEC96CD6B0C}">
      <formula1>"1,2,3,4,5,6"</formula1>
    </dataValidation>
  </dataValidations>
  <printOptions horizontalCentered="1"/>
  <pageMargins left="0.19685039370078741" right="0.19685039370078741" top="0.77" bottom="0.31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1"/>
  </sheetPr>
  <dimension ref="A1:X30"/>
  <sheetViews>
    <sheetView showGridLines="0" view="pageBreakPreview" zoomScaleNormal="100" zoomScaleSheetLayoutView="100" workbookViewId="0">
      <pane ySplit="4" topLeftCell="A5" activePane="bottomLeft" state="frozen"/>
      <selection activeCell="Z19" sqref="Z19"/>
      <selection pane="bottomLeft" activeCell="Z19" sqref="Z19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5" width="3.664062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313">
        <v>1</v>
      </c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"&amp;TEXT('1.諸元･総合結果その1-1'!AG4,"yyyy/m/d"))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211</v>
      </c>
      <c r="D3" s="1261" t="s">
        <v>599</v>
      </c>
      <c r="E3" s="1261" t="s">
        <v>8</v>
      </c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1455" t="s">
        <v>524</v>
      </c>
      <c r="X3" s="1456"/>
    </row>
    <row r="4" spans="1:24" s="183" customFormat="1" ht="24" customHeight="1">
      <c r="A4" s="321" t="s">
        <v>49</v>
      </c>
      <c r="B4" s="1262"/>
      <c r="C4" s="1262"/>
      <c r="D4" s="1262"/>
      <c r="E4" s="1262"/>
      <c r="F4" s="29"/>
      <c r="G4" s="287" t="s">
        <v>141</v>
      </c>
      <c r="H4" s="401" t="s">
        <v>7</v>
      </c>
      <c r="I4" s="401" t="s">
        <v>4</v>
      </c>
      <c r="J4" s="401" t="s">
        <v>5</v>
      </c>
      <c r="K4" s="327" t="s">
        <v>566</v>
      </c>
      <c r="L4" s="1401" t="s">
        <v>567</v>
      </c>
      <c r="M4" s="1401"/>
      <c r="N4" s="1401" t="s">
        <v>568</v>
      </c>
      <c r="O4" s="1401"/>
      <c r="P4" s="1401" t="s">
        <v>569</v>
      </c>
      <c r="Q4" s="1401"/>
      <c r="R4" s="1401" t="s">
        <v>570</v>
      </c>
      <c r="S4" s="1401"/>
      <c r="T4" s="288" t="s">
        <v>396</v>
      </c>
      <c r="U4" s="1418"/>
      <c r="V4" s="1407"/>
      <c r="W4" s="1457" t="s">
        <v>525</v>
      </c>
      <c r="X4" s="1458"/>
    </row>
    <row r="5" spans="1:24" s="184" customFormat="1" ht="22.5" customHeight="1">
      <c r="A5" s="1529" t="str">
        <f>IF(H7="","",H7)</f>
        <v/>
      </c>
      <c r="B5" s="138"/>
      <c r="C5" s="388"/>
      <c r="D5" s="1493">
        <f>Henkan(U5)</f>
        <v>0</v>
      </c>
      <c r="E5" s="406"/>
      <c r="G5" s="1122" t="s">
        <v>713</v>
      </c>
      <c r="H5" s="314" t="s">
        <v>507</v>
      </c>
      <c r="I5" s="290" t="s">
        <v>147</v>
      </c>
      <c r="J5" s="640">
        <v>42</v>
      </c>
      <c r="K5" s="357" t="s">
        <v>185</v>
      </c>
      <c r="L5" s="1445" t="s">
        <v>150</v>
      </c>
      <c r="M5" s="1446"/>
      <c r="N5" s="1445" t="s">
        <v>152</v>
      </c>
      <c r="O5" s="1446"/>
      <c r="P5" s="1445" t="s">
        <v>153</v>
      </c>
      <c r="Q5" s="1446"/>
      <c r="R5" s="1445" t="s">
        <v>155</v>
      </c>
      <c r="S5" s="1446"/>
      <c r="T5" s="338"/>
      <c r="U5" s="1599" t="s">
        <v>523</v>
      </c>
      <c r="V5" s="1440"/>
      <c r="W5" s="1434"/>
      <c r="X5" s="1435"/>
    </row>
    <row r="6" spans="1:24" s="184" customFormat="1" ht="21.75" customHeight="1">
      <c r="A6" s="1530"/>
      <c r="B6" s="139"/>
      <c r="C6" s="370"/>
      <c r="D6" s="1494"/>
      <c r="E6" s="406"/>
      <c r="G6" s="1123"/>
      <c r="H6" s="315"/>
      <c r="I6" s="332" t="s">
        <v>511</v>
      </c>
      <c r="J6" s="641">
        <v>47</v>
      </c>
      <c r="K6" s="326" t="s">
        <v>530</v>
      </c>
      <c r="L6" s="1465" t="s">
        <v>512</v>
      </c>
      <c r="M6" s="1466"/>
      <c r="N6" s="1467" t="s">
        <v>560</v>
      </c>
      <c r="O6" s="1468"/>
      <c r="P6" s="1602"/>
      <c r="Q6" s="1603"/>
      <c r="R6" s="1602"/>
      <c r="S6" s="1603"/>
      <c r="T6" s="331"/>
      <c r="U6" s="1600"/>
      <c r="V6" s="1441"/>
      <c r="W6" s="1436"/>
      <c r="X6" s="1437"/>
    </row>
    <row r="7" spans="1:24" ht="24.75" customHeight="1">
      <c r="A7" s="1530"/>
      <c r="B7" s="333"/>
      <c r="C7" s="370"/>
      <c r="D7" s="1494"/>
      <c r="E7" s="406"/>
      <c r="G7" s="1123"/>
      <c r="H7" s="634"/>
      <c r="I7" s="324" t="s">
        <v>148</v>
      </c>
      <c r="J7" s="642">
        <v>50</v>
      </c>
      <c r="K7" s="326" t="s">
        <v>530</v>
      </c>
      <c r="L7" s="1593" t="s">
        <v>656</v>
      </c>
      <c r="M7" s="1594"/>
      <c r="N7" s="1593" t="s">
        <v>657</v>
      </c>
      <c r="O7" s="1594"/>
      <c r="P7" s="1284"/>
      <c r="Q7" s="1285"/>
      <c r="R7" s="1284"/>
      <c r="S7" s="1285"/>
      <c r="T7" s="339"/>
      <c r="U7" s="1600"/>
      <c r="V7" s="1441"/>
      <c r="W7" s="1436"/>
      <c r="X7" s="1437"/>
    </row>
    <row r="8" spans="1:24" ht="21" customHeight="1">
      <c r="A8" s="1530"/>
      <c r="B8" s="1486"/>
      <c r="C8" s="1463"/>
      <c r="D8" s="1494"/>
      <c r="E8" s="406"/>
      <c r="G8" s="1123"/>
      <c r="H8" s="315"/>
      <c r="I8" s="1286" t="s">
        <v>149</v>
      </c>
      <c r="J8" s="1472">
        <v>55</v>
      </c>
      <c r="K8" s="1322" t="s">
        <v>531</v>
      </c>
      <c r="L8" s="1447" t="s">
        <v>144</v>
      </c>
      <c r="M8" s="1447"/>
      <c r="N8" s="1595" t="s">
        <v>606</v>
      </c>
      <c r="O8" s="1596"/>
      <c r="P8" s="1422"/>
      <c r="Q8" s="1423"/>
      <c r="R8" s="1422"/>
      <c r="S8" s="1423"/>
      <c r="T8" s="1355"/>
      <c r="U8" s="1600"/>
      <c r="V8" s="1441"/>
      <c r="W8" s="1436"/>
      <c r="X8" s="1437"/>
    </row>
    <row r="9" spans="1:24" ht="21" customHeight="1">
      <c r="A9" s="1530"/>
      <c r="B9" s="1491"/>
      <c r="C9" s="1464"/>
      <c r="D9" s="1494"/>
      <c r="E9" s="406"/>
      <c r="G9" s="1127" t="s">
        <v>719</v>
      </c>
      <c r="H9" s="315"/>
      <c r="I9" s="1489"/>
      <c r="J9" s="1481"/>
      <c r="K9" s="1480"/>
      <c r="L9" s="1447" t="s">
        <v>145</v>
      </c>
      <c r="M9" s="1447"/>
      <c r="N9" s="1597"/>
      <c r="O9" s="1598"/>
      <c r="P9" s="1424"/>
      <c r="Q9" s="1425"/>
      <c r="R9" s="1424"/>
      <c r="S9" s="1425"/>
      <c r="T9" s="1356"/>
      <c r="U9" s="1600"/>
      <c r="V9" s="1441"/>
      <c r="W9" s="1436"/>
      <c r="X9" s="1437"/>
    </row>
    <row r="10" spans="1:24" ht="24" customHeight="1">
      <c r="A10" s="1530"/>
      <c r="B10" s="1491"/>
      <c r="C10" s="1464"/>
      <c r="D10" s="1495"/>
      <c r="E10" s="372"/>
      <c r="G10" s="1127"/>
      <c r="H10" s="315"/>
      <c r="I10" s="1489"/>
      <c r="J10" s="1481"/>
      <c r="K10" s="1480"/>
      <c r="L10" s="1447" t="s">
        <v>146</v>
      </c>
      <c r="M10" s="1448"/>
      <c r="N10" s="1453" t="s">
        <v>385</v>
      </c>
      <c r="O10" s="1454"/>
      <c r="P10" s="1424"/>
      <c r="Q10" s="1425"/>
      <c r="R10" s="1424"/>
      <c r="S10" s="1425"/>
      <c r="T10" s="1356"/>
      <c r="U10" s="1600"/>
      <c r="V10" s="1441"/>
      <c r="W10" s="1436"/>
      <c r="X10" s="1437"/>
    </row>
    <row r="11" spans="1:24" ht="21" customHeight="1">
      <c r="A11" s="1530"/>
      <c r="B11" s="1491"/>
      <c r="C11" s="1488"/>
      <c r="D11" s="389"/>
      <c r="E11" s="406"/>
      <c r="G11" s="1127"/>
      <c r="H11" s="316"/>
      <c r="I11" s="1489"/>
      <c r="J11" s="1481"/>
      <c r="K11" s="1480"/>
      <c r="L11" s="1447" t="s">
        <v>142</v>
      </c>
      <c r="M11" s="1448"/>
      <c r="N11" s="1324" t="s">
        <v>168</v>
      </c>
      <c r="O11" s="1325"/>
      <c r="P11" s="1424"/>
      <c r="Q11" s="1425"/>
      <c r="R11" s="1424"/>
      <c r="S11" s="1425"/>
      <c r="T11" s="1356"/>
      <c r="U11" s="1600"/>
      <c r="V11" s="1441"/>
      <c r="W11" s="1436"/>
      <c r="X11" s="1437"/>
    </row>
    <row r="12" spans="1:24" ht="21" customHeight="1">
      <c r="A12" s="1530"/>
      <c r="B12" s="1487"/>
      <c r="C12" s="1488"/>
      <c r="D12" s="362"/>
      <c r="E12" s="317">
        <v>1</v>
      </c>
      <c r="G12" s="1127"/>
      <c r="H12" s="316"/>
      <c r="I12" s="1490"/>
      <c r="J12" s="1473"/>
      <c r="K12" s="1323"/>
      <c r="L12" s="1447" t="s">
        <v>143</v>
      </c>
      <c r="M12" s="1448"/>
      <c r="N12" s="1326"/>
      <c r="O12" s="1327"/>
      <c r="P12" s="1426"/>
      <c r="Q12" s="1427"/>
      <c r="R12" s="1426"/>
      <c r="S12" s="1427"/>
      <c r="T12" s="1290"/>
      <c r="U12" s="1600"/>
      <c r="V12" s="1441"/>
      <c r="W12" s="1436"/>
      <c r="X12" s="1437"/>
    </row>
    <row r="13" spans="1:24" ht="12" customHeight="1">
      <c r="A13" s="1530"/>
      <c r="B13" s="1486"/>
      <c r="C13" s="1488"/>
      <c r="D13" s="362"/>
      <c r="E13" s="406"/>
      <c r="G13" s="1127"/>
      <c r="H13" s="289"/>
      <c r="I13" s="1392" t="s">
        <v>98</v>
      </c>
      <c r="J13" s="1477">
        <v>117</v>
      </c>
      <c r="K13" s="1474" t="s">
        <v>530</v>
      </c>
      <c r="L13" s="1482" t="s">
        <v>553</v>
      </c>
      <c r="M13" s="1483"/>
      <c r="N13" s="1595" t="s">
        <v>554</v>
      </c>
      <c r="O13" s="1596"/>
      <c r="P13" s="1419"/>
      <c r="Q13" s="1420"/>
      <c r="R13" s="1419"/>
      <c r="S13" s="1420"/>
      <c r="T13" s="1259"/>
      <c r="U13" s="1600"/>
      <c r="V13" s="1441"/>
      <c r="W13" s="1436"/>
      <c r="X13" s="1437"/>
    </row>
    <row r="14" spans="1:24" ht="12" customHeight="1">
      <c r="A14" s="1530"/>
      <c r="B14" s="1487"/>
      <c r="C14" s="1488"/>
      <c r="D14" s="1261" t="s">
        <v>600</v>
      </c>
      <c r="E14" s="406"/>
      <c r="G14" s="1127"/>
      <c r="H14" s="289"/>
      <c r="I14" s="1393"/>
      <c r="J14" s="1506"/>
      <c r="K14" s="1507"/>
      <c r="L14" s="1484"/>
      <c r="M14" s="1485"/>
      <c r="N14" s="1597"/>
      <c r="O14" s="1598"/>
      <c r="P14" s="1421"/>
      <c r="Q14" s="1421"/>
      <c r="R14" s="1421"/>
      <c r="S14" s="1421"/>
      <c r="T14" s="1260"/>
      <c r="U14" s="1600"/>
      <c r="V14" s="1441"/>
      <c r="W14" s="1436"/>
      <c r="X14" s="1437"/>
    </row>
    <row r="15" spans="1:24" ht="12" customHeight="1">
      <c r="A15" s="1530"/>
      <c r="B15" s="1486"/>
      <c r="C15" s="1488"/>
      <c r="D15" s="1261"/>
      <c r="E15" s="406"/>
      <c r="G15" s="1127"/>
      <c r="H15" s="289"/>
      <c r="I15" s="1286" t="s">
        <v>572</v>
      </c>
      <c r="J15" s="1472">
        <v>86</v>
      </c>
      <c r="K15" s="1336" t="s">
        <v>530</v>
      </c>
      <c r="L15" s="1342" t="s">
        <v>555</v>
      </c>
      <c r="M15" s="1343"/>
      <c r="N15" s="1342" t="s">
        <v>556</v>
      </c>
      <c r="O15" s="1343"/>
      <c r="P15" s="1419"/>
      <c r="Q15" s="1420"/>
      <c r="R15" s="1419"/>
      <c r="S15" s="1420"/>
      <c r="T15" s="1259"/>
      <c r="U15" s="1600"/>
      <c r="V15" s="1441"/>
      <c r="W15" s="1436"/>
      <c r="X15" s="1437"/>
    </row>
    <row r="16" spans="1:24" ht="12" customHeight="1">
      <c r="A16" s="1530"/>
      <c r="B16" s="1487"/>
      <c r="C16" s="1604"/>
      <c r="D16" s="1261"/>
      <c r="E16" s="406"/>
      <c r="G16" s="1127"/>
      <c r="H16" s="289"/>
      <c r="I16" s="1393"/>
      <c r="J16" s="1473"/>
      <c r="K16" s="1380"/>
      <c r="L16" s="1362"/>
      <c r="M16" s="1363"/>
      <c r="N16" s="1362"/>
      <c r="O16" s="1363"/>
      <c r="P16" s="1421"/>
      <c r="Q16" s="1421"/>
      <c r="R16" s="1421"/>
      <c r="S16" s="1421"/>
      <c r="T16" s="1260"/>
      <c r="U16" s="1600"/>
      <c r="V16" s="1441"/>
      <c r="W16" s="1436"/>
      <c r="X16" s="1437"/>
    </row>
    <row r="17" spans="1:24" s="183" customFormat="1" ht="24" customHeight="1">
      <c r="A17" s="1272" t="s">
        <v>663</v>
      </c>
      <c r="B17" s="1461"/>
      <c r="C17" s="390"/>
      <c r="D17" s="381" t="str">
        <f>Henkan(V5)</f>
        <v/>
      </c>
      <c r="E17" s="366"/>
      <c r="F17" s="276"/>
      <c r="G17" s="1127"/>
      <c r="H17" s="318"/>
      <c r="I17" s="278" t="s">
        <v>596</v>
      </c>
      <c r="J17" s="279" t="s">
        <v>6</v>
      </c>
      <c r="K17" s="280" t="s">
        <v>538</v>
      </c>
      <c r="L17" s="281" t="s">
        <v>154</v>
      </c>
      <c r="M17" s="282" t="s">
        <v>17</v>
      </c>
      <c r="N17" s="282" t="s">
        <v>220</v>
      </c>
      <c r="O17" s="283" t="s">
        <v>219</v>
      </c>
      <c r="P17" s="282" t="s">
        <v>544</v>
      </c>
      <c r="Q17" s="282"/>
      <c r="R17" s="392"/>
      <c r="S17" s="282"/>
      <c r="T17" s="54"/>
      <c r="U17" s="1601"/>
      <c r="V17" s="1442"/>
      <c r="W17" s="1438"/>
      <c r="X17" s="1439"/>
    </row>
    <row r="18" spans="1:24" s="184" customFormat="1" ht="22.5" customHeight="1">
      <c r="A18" s="1529" t="str">
        <f>IF(H20="","",H20)</f>
        <v/>
      </c>
      <c r="B18" s="138"/>
      <c r="C18" s="388"/>
      <c r="D18" s="1494">
        <f>Henkan(U18)</f>
        <v>0</v>
      </c>
      <c r="E18" s="406"/>
      <c r="G18" s="1127"/>
      <c r="H18" s="314" t="s">
        <v>507</v>
      </c>
      <c r="I18" s="290" t="s">
        <v>147</v>
      </c>
      <c r="J18" s="640">
        <v>42</v>
      </c>
      <c r="K18" s="357" t="s">
        <v>185</v>
      </c>
      <c r="L18" s="1445" t="s">
        <v>150</v>
      </c>
      <c r="M18" s="1446"/>
      <c r="N18" s="1445" t="s">
        <v>152</v>
      </c>
      <c r="O18" s="1446"/>
      <c r="P18" s="1445" t="s">
        <v>153</v>
      </c>
      <c r="Q18" s="1446"/>
      <c r="R18" s="1445" t="s">
        <v>155</v>
      </c>
      <c r="S18" s="1446"/>
      <c r="T18" s="338"/>
      <c r="U18" s="1599" t="s">
        <v>523</v>
      </c>
      <c r="V18" s="1440"/>
      <c r="W18" s="1434"/>
      <c r="X18" s="1435"/>
    </row>
    <row r="19" spans="1:24" s="184" customFormat="1" ht="24" customHeight="1">
      <c r="A19" s="1530"/>
      <c r="B19" s="139"/>
      <c r="C19" s="370"/>
      <c r="D19" s="1494"/>
      <c r="E19" s="406"/>
      <c r="G19" s="1127"/>
      <c r="H19" s="315"/>
      <c r="I19" s="332" t="s">
        <v>511</v>
      </c>
      <c r="J19" s="641">
        <v>47</v>
      </c>
      <c r="K19" s="326" t="s">
        <v>530</v>
      </c>
      <c r="L19" s="1465" t="s">
        <v>512</v>
      </c>
      <c r="M19" s="1466"/>
      <c r="N19" s="1465" t="s">
        <v>560</v>
      </c>
      <c r="O19" s="1466"/>
      <c r="P19" s="1602"/>
      <c r="Q19" s="1603"/>
      <c r="R19" s="1602"/>
      <c r="S19" s="1603"/>
      <c r="T19" s="331"/>
      <c r="U19" s="1600"/>
      <c r="V19" s="1441"/>
      <c r="W19" s="1436"/>
      <c r="X19" s="1437"/>
    </row>
    <row r="20" spans="1:24" ht="24.75" customHeight="1">
      <c r="A20" s="1530"/>
      <c r="B20" s="333"/>
      <c r="C20" s="370"/>
      <c r="D20" s="1494"/>
      <c r="E20" s="406"/>
      <c r="G20" s="1127"/>
      <c r="H20" s="634"/>
      <c r="I20" s="324" t="s">
        <v>148</v>
      </c>
      <c r="J20" s="642">
        <v>50</v>
      </c>
      <c r="K20" s="326" t="s">
        <v>530</v>
      </c>
      <c r="L20" s="1593" t="s">
        <v>656</v>
      </c>
      <c r="M20" s="1594"/>
      <c r="N20" s="1593" t="s">
        <v>657</v>
      </c>
      <c r="O20" s="1594"/>
      <c r="P20" s="1284"/>
      <c r="Q20" s="1285"/>
      <c r="R20" s="1284"/>
      <c r="S20" s="1285"/>
      <c r="T20" s="339"/>
      <c r="U20" s="1600"/>
      <c r="V20" s="1441"/>
      <c r="W20" s="1436"/>
      <c r="X20" s="1437"/>
    </row>
    <row r="21" spans="1:24" ht="21" customHeight="1">
      <c r="A21" s="1530"/>
      <c r="B21" s="1486"/>
      <c r="C21" s="1463"/>
      <c r="D21" s="1494"/>
      <c r="E21" s="406"/>
      <c r="G21" s="1127" t="str">
        <f>"# " &amp; E12 &amp; "/" &amp; $A$1</f>
        <v># 1/1</v>
      </c>
      <c r="H21" s="315"/>
      <c r="I21" s="1286" t="s">
        <v>149</v>
      </c>
      <c r="J21" s="1472">
        <v>55</v>
      </c>
      <c r="K21" s="1322" t="s">
        <v>531</v>
      </c>
      <c r="L21" s="1292" t="s">
        <v>144</v>
      </c>
      <c r="M21" s="1293"/>
      <c r="N21" s="1595" t="s">
        <v>606</v>
      </c>
      <c r="O21" s="1596"/>
      <c r="P21" s="1422"/>
      <c r="Q21" s="1423"/>
      <c r="R21" s="1422"/>
      <c r="S21" s="1423"/>
      <c r="T21" s="1355"/>
      <c r="U21" s="1600"/>
      <c r="V21" s="1441"/>
      <c r="W21" s="1436"/>
      <c r="X21" s="1437"/>
    </row>
    <row r="22" spans="1:24" ht="21" customHeight="1">
      <c r="A22" s="1530"/>
      <c r="B22" s="1491"/>
      <c r="C22" s="1464"/>
      <c r="D22" s="1494"/>
      <c r="E22" s="406"/>
      <c r="G22" s="1127"/>
      <c r="H22" s="315"/>
      <c r="I22" s="1489"/>
      <c r="J22" s="1481"/>
      <c r="K22" s="1480"/>
      <c r="L22" s="1292" t="s">
        <v>145</v>
      </c>
      <c r="M22" s="1293"/>
      <c r="N22" s="1597"/>
      <c r="O22" s="1598"/>
      <c r="P22" s="1424"/>
      <c r="Q22" s="1425"/>
      <c r="R22" s="1424"/>
      <c r="S22" s="1425"/>
      <c r="T22" s="1356"/>
      <c r="U22" s="1600"/>
      <c r="V22" s="1441"/>
      <c r="W22" s="1436"/>
      <c r="X22" s="1437"/>
    </row>
    <row r="23" spans="1:24" ht="24" customHeight="1">
      <c r="A23" s="1530"/>
      <c r="B23" s="1491"/>
      <c r="C23" s="1464"/>
      <c r="D23" s="1495"/>
      <c r="E23" s="406"/>
      <c r="G23" s="285"/>
      <c r="H23" s="315"/>
      <c r="I23" s="1489"/>
      <c r="J23" s="1481"/>
      <c r="K23" s="1480"/>
      <c r="L23" s="1292" t="s">
        <v>146</v>
      </c>
      <c r="M23" s="1293"/>
      <c r="N23" s="1453" t="s">
        <v>385</v>
      </c>
      <c r="O23" s="1454"/>
      <c r="P23" s="1424"/>
      <c r="Q23" s="1425"/>
      <c r="R23" s="1424"/>
      <c r="S23" s="1425"/>
      <c r="T23" s="1356"/>
      <c r="U23" s="1600"/>
      <c r="V23" s="1441"/>
      <c r="W23" s="1436"/>
      <c r="X23" s="1437"/>
    </row>
    <row r="24" spans="1:24" ht="21" customHeight="1">
      <c r="A24" s="1530"/>
      <c r="B24" s="1491"/>
      <c r="C24" s="1488"/>
      <c r="D24" s="389"/>
      <c r="E24" s="406"/>
      <c r="G24" s="285"/>
      <c r="H24" s="316"/>
      <c r="I24" s="1489"/>
      <c r="J24" s="1481"/>
      <c r="K24" s="1480"/>
      <c r="L24" s="1292" t="s">
        <v>142</v>
      </c>
      <c r="M24" s="1293"/>
      <c r="N24" s="1324" t="s">
        <v>168</v>
      </c>
      <c r="O24" s="1325"/>
      <c r="P24" s="1424"/>
      <c r="Q24" s="1425"/>
      <c r="R24" s="1424"/>
      <c r="S24" s="1425"/>
      <c r="T24" s="1356"/>
      <c r="U24" s="1600"/>
      <c r="V24" s="1441"/>
      <c r="W24" s="1436"/>
      <c r="X24" s="1437"/>
    </row>
    <row r="25" spans="1:24" ht="21" customHeight="1">
      <c r="A25" s="1530"/>
      <c r="B25" s="1487"/>
      <c r="C25" s="1488"/>
      <c r="D25" s="362"/>
      <c r="E25" s="406"/>
      <c r="G25" s="285"/>
      <c r="H25" s="316"/>
      <c r="I25" s="1490"/>
      <c r="J25" s="1473"/>
      <c r="K25" s="1323"/>
      <c r="L25" s="1292" t="s">
        <v>143</v>
      </c>
      <c r="M25" s="1293"/>
      <c r="N25" s="1326"/>
      <c r="O25" s="1327"/>
      <c r="P25" s="1426"/>
      <c r="Q25" s="1427"/>
      <c r="R25" s="1426"/>
      <c r="S25" s="1427"/>
      <c r="T25" s="1290"/>
      <c r="U25" s="1600"/>
      <c r="V25" s="1441"/>
      <c r="W25" s="1436"/>
      <c r="X25" s="1437"/>
    </row>
    <row r="26" spans="1:24" ht="12" customHeight="1">
      <c r="A26" s="1530"/>
      <c r="B26" s="1486"/>
      <c r="C26" s="1488"/>
      <c r="D26" s="362"/>
      <c r="E26" s="406"/>
      <c r="G26" s="285"/>
      <c r="H26" s="289"/>
      <c r="I26" s="1392" t="s">
        <v>98</v>
      </c>
      <c r="J26" s="1477">
        <v>117</v>
      </c>
      <c r="K26" s="1474" t="s">
        <v>530</v>
      </c>
      <c r="L26" s="1482" t="s">
        <v>553</v>
      </c>
      <c r="M26" s="1483"/>
      <c r="N26" s="1595" t="s">
        <v>554</v>
      </c>
      <c r="O26" s="1596"/>
      <c r="P26" s="1422"/>
      <c r="Q26" s="1423"/>
      <c r="R26" s="1422"/>
      <c r="S26" s="1423"/>
      <c r="T26" s="1259"/>
      <c r="U26" s="1600"/>
      <c r="V26" s="1441"/>
      <c r="W26" s="1436"/>
      <c r="X26" s="1437"/>
    </row>
    <row r="27" spans="1:24" ht="12" customHeight="1">
      <c r="A27" s="1530"/>
      <c r="B27" s="1487"/>
      <c r="C27" s="1488"/>
      <c r="D27" s="1261" t="s">
        <v>600</v>
      </c>
      <c r="E27" s="406"/>
      <c r="G27" s="285"/>
      <c r="H27" s="289"/>
      <c r="I27" s="1393"/>
      <c r="J27" s="1506"/>
      <c r="K27" s="1507"/>
      <c r="L27" s="1484"/>
      <c r="M27" s="1485"/>
      <c r="N27" s="1597"/>
      <c r="O27" s="1598"/>
      <c r="P27" s="1426"/>
      <c r="Q27" s="1427"/>
      <c r="R27" s="1426"/>
      <c r="S27" s="1427"/>
      <c r="T27" s="1433"/>
      <c r="U27" s="1600"/>
      <c r="V27" s="1441"/>
      <c r="W27" s="1436"/>
      <c r="X27" s="1437"/>
    </row>
    <row r="28" spans="1:24" ht="12" customHeight="1">
      <c r="A28" s="1530"/>
      <c r="B28" s="1486"/>
      <c r="C28" s="1488"/>
      <c r="D28" s="1261"/>
      <c r="E28" s="406"/>
      <c r="G28" s="285"/>
      <c r="H28" s="289"/>
      <c r="I28" s="1286" t="s">
        <v>572</v>
      </c>
      <c r="J28" s="1472">
        <v>86</v>
      </c>
      <c r="K28" s="1336" t="s">
        <v>530</v>
      </c>
      <c r="L28" s="1342" t="s">
        <v>555</v>
      </c>
      <c r="M28" s="1343"/>
      <c r="N28" s="1342" t="s">
        <v>556</v>
      </c>
      <c r="O28" s="1343"/>
      <c r="P28" s="1422"/>
      <c r="Q28" s="1423"/>
      <c r="R28" s="1422"/>
      <c r="S28" s="1423"/>
      <c r="T28" s="1259"/>
      <c r="U28" s="1600"/>
      <c r="V28" s="1441"/>
      <c r="W28" s="1436"/>
      <c r="X28" s="1437"/>
    </row>
    <row r="29" spans="1:24" ht="12" customHeight="1">
      <c r="A29" s="1530"/>
      <c r="B29" s="1487"/>
      <c r="C29" s="1604"/>
      <c r="D29" s="1261"/>
      <c r="E29" s="406"/>
      <c r="G29" s="285"/>
      <c r="H29" s="289"/>
      <c r="I29" s="1393"/>
      <c r="J29" s="1473"/>
      <c r="K29" s="1380"/>
      <c r="L29" s="1362"/>
      <c r="M29" s="1363"/>
      <c r="N29" s="1362"/>
      <c r="O29" s="1363"/>
      <c r="P29" s="1426"/>
      <c r="Q29" s="1427"/>
      <c r="R29" s="1426"/>
      <c r="S29" s="1427"/>
      <c r="T29" s="1433"/>
      <c r="U29" s="1600"/>
      <c r="V29" s="1441"/>
      <c r="W29" s="1436"/>
      <c r="X29" s="1437"/>
    </row>
    <row r="30" spans="1:24" s="183" customFormat="1" ht="24" customHeight="1">
      <c r="A30" s="1272" t="s">
        <v>663</v>
      </c>
      <c r="B30" s="1461"/>
      <c r="C30" s="365"/>
      <c r="D30" s="328" t="str">
        <f>Henkan(V18)</f>
        <v/>
      </c>
      <c r="E30" s="366"/>
      <c r="F30" s="276"/>
      <c r="G30" s="286"/>
      <c r="H30" s="318"/>
      <c r="I30" s="278" t="s">
        <v>596</v>
      </c>
      <c r="J30" s="279" t="s">
        <v>6</v>
      </c>
      <c r="K30" s="280" t="s">
        <v>538</v>
      </c>
      <c r="L30" s="281" t="s">
        <v>154</v>
      </c>
      <c r="M30" s="282" t="s">
        <v>17</v>
      </c>
      <c r="N30" s="282" t="s">
        <v>220</v>
      </c>
      <c r="O30" s="283" t="s">
        <v>219</v>
      </c>
      <c r="P30" s="282" t="s">
        <v>544</v>
      </c>
      <c r="Q30" s="282"/>
      <c r="R30" s="392"/>
      <c r="S30" s="282"/>
      <c r="T30" s="54"/>
      <c r="U30" s="1601"/>
      <c r="V30" s="1442"/>
      <c r="W30" s="1438"/>
      <c r="X30" s="1439"/>
    </row>
  </sheetData>
  <sheetProtection sheet="1" objects="1" scenarios="1"/>
  <mergeCells count="129">
    <mergeCell ref="E3:E4"/>
    <mergeCell ref="A18:A29"/>
    <mergeCell ref="D14:D16"/>
    <mergeCell ref="B21:B25"/>
    <mergeCell ref="B28:B29"/>
    <mergeCell ref="C28:C29"/>
    <mergeCell ref="C21:C25"/>
    <mergeCell ref="B13:B14"/>
    <mergeCell ref="C15:C16"/>
    <mergeCell ref="B26:B27"/>
    <mergeCell ref="A5:A16"/>
    <mergeCell ref="C26:C27"/>
    <mergeCell ref="C13:C14"/>
    <mergeCell ref="B3:B4"/>
    <mergeCell ref="C3:C4"/>
    <mergeCell ref="D3:D4"/>
    <mergeCell ref="B8:B12"/>
    <mergeCell ref="A17:B17"/>
    <mergeCell ref="B15:B16"/>
    <mergeCell ref="C8:C12"/>
    <mergeCell ref="T13:T14"/>
    <mergeCell ref="T28:T29"/>
    <mergeCell ref="K28:K29"/>
    <mergeCell ref="L28:M29"/>
    <mergeCell ref="N28:O29"/>
    <mergeCell ref="P15:Q16"/>
    <mergeCell ref="N6:O6"/>
    <mergeCell ref="L9:M9"/>
    <mergeCell ref="G3:J3"/>
    <mergeCell ref="L4:M4"/>
    <mergeCell ref="J28:J29"/>
    <mergeCell ref="I8:I12"/>
    <mergeCell ref="J8:J12"/>
    <mergeCell ref="L5:M5"/>
    <mergeCell ref="L8:M8"/>
    <mergeCell ref="I28:I29"/>
    <mergeCell ref="I13:I14"/>
    <mergeCell ref="J13:J14"/>
    <mergeCell ref="L15:M16"/>
    <mergeCell ref="L19:M19"/>
    <mergeCell ref="J26:J27"/>
    <mergeCell ref="R21:S25"/>
    <mergeCell ref="P19:Q19"/>
    <mergeCell ref="R5:S5"/>
    <mergeCell ref="R7:S7"/>
    <mergeCell ref="R8:S12"/>
    <mergeCell ref="P7:Q7"/>
    <mergeCell ref="N7:O7"/>
    <mergeCell ref="W3:X3"/>
    <mergeCell ref="W4:X4"/>
    <mergeCell ref="L7:M7"/>
    <mergeCell ref="N11:O12"/>
    <mergeCell ref="N10:O10"/>
    <mergeCell ref="N8:O9"/>
    <mergeCell ref="K3:T3"/>
    <mergeCell ref="L10:M10"/>
    <mergeCell ref="K8:K12"/>
    <mergeCell ref="R15:S16"/>
    <mergeCell ref="R18:S18"/>
    <mergeCell ref="R28:S29"/>
    <mergeCell ref="T21:T25"/>
    <mergeCell ref="T26:T27"/>
    <mergeCell ref="T15:T16"/>
    <mergeCell ref="P18:Q18"/>
    <mergeCell ref="P20:Q20"/>
    <mergeCell ref="R20:S20"/>
    <mergeCell ref="P28:Q29"/>
    <mergeCell ref="P21:Q25"/>
    <mergeCell ref="P26:Q27"/>
    <mergeCell ref="K13:K14"/>
    <mergeCell ref="L13:M14"/>
    <mergeCell ref="N13:O14"/>
    <mergeCell ref="P13:Q14"/>
    <mergeCell ref="R13:S14"/>
    <mergeCell ref="D5:D10"/>
    <mergeCell ref="G5:G8"/>
    <mergeCell ref="D27:D29"/>
    <mergeCell ref="N4:O4"/>
    <mergeCell ref="J21:J25"/>
    <mergeCell ref="K21:K25"/>
    <mergeCell ref="I15:I16"/>
    <mergeCell ref="I21:I25"/>
    <mergeCell ref="L22:M22"/>
    <mergeCell ref="N18:O18"/>
    <mergeCell ref="J15:J16"/>
    <mergeCell ref="L24:M24"/>
    <mergeCell ref="N24:O25"/>
    <mergeCell ref="I26:I27"/>
    <mergeCell ref="K26:K27"/>
    <mergeCell ref="L26:M27"/>
    <mergeCell ref="G9:G20"/>
    <mergeCell ref="N15:O16"/>
    <mergeCell ref="N21:O22"/>
    <mergeCell ref="U18:U30"/>
    <mergeCell ref="W1:X1"/>
    <mergeCell ref="U3:U4"/>
    <mergeCell ref="W5:X17"/>
    <mergeCell ref="L6:M6"/>
    <mergeCell ref="N5:O5"/>
    <mergeCell ref="P6:Q6"/>
    <mergeCell ref="U2:X2"/>
    <mergeCell ref="L11:M11"/>
    <mergeCell ref="L12:M12"/>
    <mergeCell ref="P4:Q4"/>
    <mergeCell ref="R4:S4"/>
    <mergeCell ref="V5:V17"/>
    <mergeCell ref="U5:U17"/>
    <mergeCell ref="W18:X30"/>
    <mergeCell ref="V18:V30"/>
    <mergeCell ref="R6:S6"/>
    <mergeCell ref="V3:V4"/>
    <mergeCell ref="P8:Q12"/>
    <mergeCell ref="T8:T12"/>
    <mergeCell ref="P5:Q5"/>
    <mergeCell ref="R19:S19"/>
    <mergeCell ref="N23:O23"/>
    <mergeCell ref="R26:S27"/>
    <mergeCell ref="A30:B30"/>
    <mergeCell ref="L21:M21"/>
    <mergeCell ref="D18:D23"/>
    <mergeCell ref="N19:O19"/>
    <mergeCell ref="L23:M23"/>
    <mergeCell ref="K15:K16"/>
    <mergeCell ref="L25:M25"/>
    <mergeCell ref="L20:M20"/>
    <mergeCell ref="G21:G22"/>
    <mergeCell ref="L18:M18"/>
    <mergeCell ref="N26:O27"/>
    <mergeCell ref="N20:O20"/>
  </mergeCells>
  <phoneticPr fontId="4"/>
  <conditionalFormatting sqref="J17">
    <cfRule type="expression" dxfId="306" priority="860">
      <formula>$A17="-1"</formula>
    </cfRule>
  </conditionalFormatting>
  <conditionalFormatting sqref="J30">
    <cfRule type="expression" dxfId="305" priority="859">
      <formula>$A30="-1"</formula>
    </cfRule>
  </conditionalFormatting>
  <conditionalFormatting sqref="K5:K16">
    <cfRule type="expression" dxfId="304" priority="965">
      <formula>$B5=1</formula>
    </cfRule>
  </conditionalFormatting>
  <conditionalFormatting sqref="K17">
    <cfRule type="expression" dxfId="303" priority="969">
      <formula>$A17="1"</formula>
    </cfRule>
  </conditionalFormatting>
  <conditionalFormatting sqref="K18:K29">
    <cfRule type="expression" dxfId="302" priority="938">
      <formula>$B18=1</formula>
    </cfRule>
  </conditionalFormatting>
  <conditionalFormatting sqref="K30">
    <cfRule type="expression" dxfId="301" priority="942">
      <formula>$A30="1"</formula>
    </cfRule>
  </conditionalFormatting>
  <conditionalFormatting sqref="L17">
    <cfRule type="expression" dxfId="300" priority="935">
      <formula>$A17/10000000-TRUNC($A17/10000000)&gt;=0.29</formula>
    </cfRule>
  </conditionalFormatting>
  <conditionalFormatting sqref="L30">
    <cfRule type="expression" dxfId="299" priority="929">
      <formula>$A30/10000000-TRUNC($A30/10000000)&gt;=0.29</formula>
    </cfRule>
  </conditionalFormatting>
  <conditionalFormatting sqref="L5:M8">
    <cfRule type="expression" dxfId="298" priority="971">
      <formula>$B5=21</formula>
    </cfRule>
  </conditionalFormatting>
  <conditionalFormatting sqref="L9:M9">
    <cfRule type="expression" dxfId="297" priority="979">
      <formula>$B8=22</formula>
    </cfRule>
  </conditionalFormatting>
  <conditionalFormatting sqref="L10:M10">
    <cfRule type="expression" dxfId="296" priority="978">
      <formula>$B8=23</formula>
    </cfRule>
  </conditionalFormatting>
  <conditionalFormatting sqref="L11:M11">
    <cfRule type="expression" dxfId="295" priority="977">
      <formula>$B8=24</formula>
    </cfRule>
  </conditionalFormatting>
  <conditionalFormatting sqref="L12:M12">
    <cfRule type="expression" dxfId="294" priority="976">
      <formula>$B8=25</formula>
    </cfRule>
  </conditionalFormatting>
  <conditionalFormatting sqref="L13:M16">
    <cfRule type="expression" dxfId="293" priority="964">
      <formula>$B13=21</formula>
    </cfRule>
  </conditionalFormatting>
  <conditionalFormatting sqref="L18:M21">
    <cfRule type="expression" dxfId="292" priority="944">
      <formula>$B18=21</formula>
    </cfRule>
  </conditionalFormatting>
  <conditionalFormatting sqref="L22:M22">
    <cfRule type="expression" dxfId="291" priority="952">
      <formula>$B21=22</formula>
    </cfRule>
  </conditionalFormatting>
  <conditionalFormatting sqref="L23:M23">
    <cfRule type="expression" dxfId="290" priority="951">
      <formula>$B21=23</formula>
    </cfRule>
  </conditionalFormatting>
  <conditionalFormatting sqref="L24:M24">
    <cfRule type="expression" dxfId="289" priority="950">
      <formula>$B21=24</formula>
    </cfRule>
  </conditionalFormatting>
  <conditionalFormatting sqref="L25:M25">
    <cfRule type="expression" dxfId="288" priority="949">
      <formula>$B21=25</formula>
    </cfRule>
  </conditionalFormatting>
  <conditionalFormatting sqref="L26:M29">
    <cfRule type="expression" dxfId="287" priority="937">
      <formula>$B26=21</formula>
    </cfRule>
  </conditionalFormatting>
  <conditionalFormatting sqref="M17">
    <cfRule type="expression" dxfId="286" priority="934">
      <formula>$A17/1000000-TRUNC($A17/1000000)&gt;=0.29</formula>
    </cfRule>
  </conditionalFormatting>
  <conditionalFormatting sqref="M30">
    <cfRule type="expression" dxfId="285" priority="928">
      <formula>$A30/1000000-TRUNC($A30/1000000)&gt;=0.29</formula>
    </cfRule>
  </conditionalFormatting>
  <conditionalFormatting sqref="N17">
    <cfRule type="expression" dxfId="284" priority="933">
      <formula>$A17/100000-TRUNC($A17/100000)&gt;=0.29</formula>
    </cfRule>
  </conditionalFormatting>
  <conditionalFormatting sqref="N30">
    <cfRule type="expression" dxfId="283" priority="927">
      <formula>$A30/100000-TRUNC($A30/100000)&gt;=0.29</formula>
    </cfRule>
  </conditionalFormatting>
  <conditionalFormatting sqref="N5:O9">
    <cfRule type="expression" dxfId="282" priority="970">
      <formula>$B5=31</formula>
    </cfRule>
  </conditionalFormatting>
  <conditionalFormatting sqref="N10:O10">
    <cfRule type="expression" dxfId="281" priority="974">
      <formula>$B8=33</formula>
    </cfRule>
  </conditionalFormatting>
  <conditionalFormatting sqref="N11:O12">
    <cfRule type="expression" dxfId="280" priority="973">
      <formula>$B8=34</formula>
    </cfRule>
  </conditionalFormatting>
  <conditionalFormatting sqref="N13:O16">
    <cfRule type="expression" dxfId="279" priority="963">
      <formula>$B13=31</formula>
    </cfRule>
  </conditionalFormatting>
  <conditionalFormatting sqref="N18:O22">
    <cfRule type="expression" dxfId="278" priority="943">
      <formula>$B18=31</formula>
    </cfRule>
  </conditionalFormatting>
  <conditionalFormatting sqref="N23:O23">
    <cfRule type="expression" dxfId="277" priority="947">
      <formula>$B21=33</formula>
    </cfRule>
  </conditionalFormatting>
  <conditionalFormatting sqref="N24:O25">
    <cfRule type="expression" dxfId="276" priority="946">
      <formula>$B21=34</formula>
    </cfRule>
  </conditionalFormatting>
  <conditionalFormatting sqref="N26:O29">
    <cfRule type="expression" dxfId="275" priority="936">
      <formula>$B26=31</formula>
    </cfRule>
  </conditionalFormatting>
  <conditionalFormatting sqref="O17">
    <cfRule type="expression" dxfId="274" priority="932">
      <formula>$A17/10000-TRUNC($A17/10000)&gt;=0.29</formula>
    </cfRule>
  </conditionalFormatting>
  <conditionalFormatting sqref="O30">
    <cfRule type="expression" dxfId="273" priority="926">
      <formula>$A30/10000-TRUNC($A30/10000)&gt;=0.29</formula>
    </cfRule>
  </conditionalFormatting>
  <conditionalFormatting sqref="P17">
    <cfRule type="expression" dxfId="272" priority="931">
      <formula>$A17/1000-TRUNC($A17/1000)&gt;=0.29</formula>
    </cfRule>
  </conditionalFormatting>
  <conditionalFormatting sqref="P30">
    <cfRule type="expression" dxfId="271" priority="925">
      <formula>$A30/1000-TRUNC($A30/1000)&gt;=0.29</formula>
    </cfRule>
  </conditionalFormatting>
  <conditionalFormatting sqref="P5:Q5">
    <cfRule type="expression" dxfId="270" priority="986">
      <formula>$B5=41</formula>
    </cfRule>
  </conditionalFormatting>
  <conditionalFormatting sqref="P18:Q18">
    <cfRule type="expression" dxfId="269" priority="959">
      <formula>$B18=41</formula>
    </cfRule>
  </conditionalFormatting>
  <conditionalFormatting sqref="R5:S5">
    <cfRule type="expression" dxfId="268" priority="985">
      <formula>$B5=51</formula>
    </cfRule>
  </conditionalFormatting>
  <conditionalFormatting sqref="R18:S18">
    <cfRule type="expression" dxfId="267" priority="958">
      <formula>$B18=51</formula>
    </cfRule>
  </conditionalFormatting>
  <dataValidations count="9">
    <dataValidation type="whole" allowBlank="1" showInputMessage="1" showErrorMessage="1" sqref="E18:E29 E5:E16" xr:uid="{00000000-0002-0000-0E00-000000000000}">
      <formula1>0</formula1>
      <formula2>1</formula2>
    </dataValidation>
    <dataValidation type="whole" allowBlank="1" showInputMessage="1" showErrorMessage="1" sqref="B5:B12 B18:B25" xr:uid="{00000000-0002-0000-0E00-000001000000}">
      <formula1>-1</formula1>
      <formula2>51</formula2>
    </dataValidation>
    <dataValidation type="whole" allowBlank="1" showInputMessage="1" showErrorMessage="1" sqref="D5 D11:D12 D18 D24:D25" xr:uid="{00000000-0002-0000-0E00-000002000000}">
      <formula1>0</formula1>
      <formula2>3</formula2>
    </dataValidation>
    <dataValidation type="whole" allowBlank="1" showInputMessage="1" showErrorMessage="1" sqref="C5:C13 C15 C17:C26 C28 C30" xr:uid="{00000000-0002-0000-0E00-000003000000}">
      <formula1>-1</formula1>
      <formula2>9999</formula2>
    </dataValidation>
    <dataValidation type="whole" allowBlank="1" showInputMessage="1" showErrorMessage="1" sqref="A13:A16 A26:A29" xr:uid="{00000000-0002-0000-0E00-000004000000}">
      <formula1>-1</formula1>
      <formula2>2</formula2>
    </dataValidation>
    <dataValidation type="whole" allowBlank="1" showInputMessage="1" showErrorMessage="1" sqref="A5:A12 A18:A25" xr:uid="{00000000-0002-0000-0E00-000005000000}">
      <formula1>0</formula1>
      <formula2>6</formula2>
    </dataValidation>
    <dataValidation type="list" allowBlank="1" showInputMessage="1" showErrorMessage="1" sqref="U5 U18" xr:uid="{00000000-0002-0000-0E00-000006000000}">
      <formula1>緊急性</formula1>
    </dataValidation>
    <dataValidation type="list" allowBlank="1" showInputMessage="1" showErrorMessage="1" sqref="V5:V30" xr:uid="{00000000-0002-0000-0E00-000007000000}">
      <formula1>健全性評価</formula1>
    </dataValidation>
    <dataValidation type="list" allowBlank="1" showInputMessage="1" showErrorMessage="1" sqref="H7 H20" xr:uid="{098B5FF1-5FEB-4672-8FC1-06A81B429027}">
      <formula1>"1,2,3,4,5,6"</formula1>
    </dataValidation>
  </dataValidations>
  <printOptions horizontalCentered="1"/>
  <pageMargins left="0.19685039370078741" right="0.19685039370078741" top="0.57999999999999996" bottom="0.19685039370078741" header="0.51181102362204722" footer="0.51181102362204722"/>
  <pageSetup paperSize="9" scale="9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974" r:id="rId4" name="Button 1726">
              <controlPr defaultSize="0" print="0" autoFill="0" autoPict="0" macro="[0]!追加Click">
                <anchor moveWithCells="1">
                  <from>
                    <xdr:col>24</xdr:col>
                    <xdr:colOff>76200</xdr:colOff>
                    <xdr:row>1</xdr:row>
                    <xdr:rowOff>251460</xdr:rowOff>
                  </from>
                  <to>
                    <xdr:col>24</xdr:col>
                    <xdr:colOff>579120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5" r:id="rId5" name="Button 1727">
              <controlPr defaultSize="0" print="0" autoFill="0" autoPict="0" macro="[0]!切捨Click">
                <anchor moveWithCells="1">
                  <from>
                    <xdr:col>24</xdr:col>
                    <xdr:colOff>670560</xdr:colOff>
                    <xdr:row>1</xdr:row>
                    <xdr:rowOff>251460</xdr:rowOff>
                  </from>
                  <to>
                    <xdr:col>25</xdr:col>
                    <xdr:colOff>403860</xdr:colOff>
                    <xdr:row>3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X30"/>
  <sheetViews>
    <sheetView showGridLines="0" zoomScaleNormal="100" zoomScaleSheetLayoutView="100" workbookViewId="0">
      <pane ySplit="4" topLeftCell="A5" activePane="bottomLeft" state="frozen"/>
      <selection activeCell="L24" sqref="L24:M24"/>
      <selection pane="bottomLeft" activeCell="N21" sqref="N21:O22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5" width="3.6640625" style="29" customWidth="1"/>
    <col min="6" max="6" width="1.6640625" style="29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313">
        <v>1</v>
      </c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"&amp;TEXT('1.諸元･総合結果その1-1'!AG4,"ge.m.d"))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211</v>
      </c>
      <c r="D3" s="1261" t="s">
        <v>599</v>
      </c>
      <c r="E3" s="1261" t="s">
        <v>8</v>
      </c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1455" t="s">
        <v>524</v>
      </c>
      <c r="X3" s="1456"/>
    </row>
    <row r="4" spans="1:24" s="183" customFormat="1" ht="24" customHeight="1">
      <c r="A4" s="321" t="s">
        <v>49</v>
      </c>
      <c r="B4" s="1262"/>
      <c r="C4" s="1262"/>
      <c r="D4" s="1262"/>
      <c r="E4" s="1262"/>
      <c r="F4" s="29"/>
      <c r="G4" s="287" t="s">
        <v>80</v>
      </c>
      <c r="H4" s="401" t="s">
        <v>7</v>
      </c>
      <c r="I4" s="401" t="s">
        <v>4</v>
      </c>
      <c r="J4" s="401" t="s">
        <v>5</v>
      </c>
      <c r="K4" s="327" t="s">
        <v>566</v>
      </c>
      <c r="L4" s="1401" t="s">
        <v>567</v>
      </c>
      <c r="M4" s="1401"/>
      <c r="N4" s="1401" t="s">
        <v>568</v>
      </c>
      <c r="O4" s="1401"/>
      <c r="P4" s="1401" t="s">
        <v>569</v>
      </c>
      <c r="Q4" s="1401"/>
      <c r="R4" s="1401" t="s">
        <v>570</v>
      </c>
      <c r="S4" s="1401"/>
      <c r="T4" s="288" t="s">
        <v>396</v>
      </c>
      <c r="U4" s="1418"/>
      <c r="V4" s="1407"/>
      <c r="W4" s="1457" t="s">
        <v>525</v>
      </c>
      <c r="X4" s="1458"/>
    </row>
    <row r="5" spans="1:24" s="184" customFormat="1" ht="22.5" customHeight="1">
      <c r="A5" s="1529" t="str">
        <f>IF(H7="","",H7)</f>
        <v/>
      </c>
      <c r="B5" s="138"/>
      <c r="C5" s="388"/>
      <c r="D5" s="1493">
        <f>Henkan(U5)</f>
        <v>0</v>
      </c>
      <c r="E5" s="406"/>
      <c r="G5" s="1122" t="s">
        <v>713</v>
      </c>
      <c r="H5" s="314" t="s">
        <v>507</v>
      </c>
      <c r="I5" s="290" t="s">
        <v>147</v>
      </c>
      <c r="J5" s="640">
        <v>42</v>
      </c>
      <c r="K5" s="357" t="s">
        <v>185</v>
      </c>
      <c r="L5" s="1445" t="s">
        <v>150</v>
      </c>
      <c r="M5" s="1446"/>
      <c r="N5" s="1445" t="s">
        <v>152</v>
      </c>
      <c r="O5" s="1446"/>
      <c r="P5" s="1445" t="s">
        <v>153</v>
      </c>
      <c r="Q5" s="1446"/>
      <c r="R5" s="1445" t="s">
        <v>155</v>
      </c>
      <c r="S5" s="1446"/>
      <c r="T5" s="338"/>
      <c r="U5" s="1599" t="s">
        <v>523</v>
      </c>
      <c r="V5" s="1440"/>
      <c r="W5" s="1434"/>
      <c r="X5" s="1435"/>
    </row>
    <row r="6" spans="1:24" s="184" customFormat="1" ht="21.75" customHeight="1">
      <c r="A6" s="1530"/>
      <c r="B6" s="139"/>
      <c r="C6" s="370"/>
      <c r="D6" s="1494"/>
      <c r="E6" s="406"/>
      <c r="G6" s="1123"/>
      <c r="H6" s="315"/>
      <c r="I6" s="332" t="s">
        <v>511</v>
      </c>
      <c r="J6" s="641">
        <v>47</v>
      </c>
      <c r="K6" s="326" t="s">
        <v>530</v>
      </c>
      <c r="L6" s="1465" t="s">
        <v>512</v>
      </c>
      <c r="M6" s="1466"/>
      <c r="N6" s="1467" t="s">
        <v>560</v>
      </c>
      <c r="O6" s="1468"/>
      <c r="P6" s="1602"/>
      <c r="Q6" s="1603"/>
      <c r="R6" s="1602"/>
      <c r="S6" s="1603"/>
      <c r="T6" s="331"/>
      <c r="U6" s="1600"/>
      <c r="V6" s="1441"/>
      <c r="W6" s="1436"/>
      <c r="X6" s="1437"/>
    </row>
    <row r="7" spans="1:24" ht="24.75" customHeight="1">
      <c r="A7" s="1530"/>
      <c r="B7" s="333"/>
      <c r="C7" s="370"/>
      <c r="D7" s="1494"/>
      <c r="E7" s="406"/>
      <c r="G7" s="1123"/>
      <c r="H7" s="634"/>
      <c r="I7" s="324" t="s">
        <v>148</v>
      </c>
      <c r="J7" s="642">
        <v>50</v>
      </c>
      <c r="K7" s="326" t="s">
        <v>530</v>
      </c>
      <c r="L7" s="1593" t="s">
        <v>656</v>
      </c>
      <c r="M7" s="1594"/>
      <c r="N7" s="1593" t="s">
        <v>657</v>
      </c>
      <c r="O7" s="1594"/>
      <c r="P7" s="1284"/>
      <c r="Q7" s="1285"/>
      <c r="R7" s="1284"/>
      <c r="S7" s="1285"/>
      <c r="T7" s="339"/>
      <c r="U7" s="1600"/>
      <c r="V7" s="1441"/>
      <c r="W7" s="1436"/>
      <c r="X7" s="1437"/>
    </row>
    <row r="8" spans="1:24" ht="21" customHeight="1">
      <c r="A8" s="1530"/>
      <c r="B8" s="1486"/>
      <c r="C8" s="1463"/>
      <c r="D8" s="1494"/>
      <c r="E8" s="406"/>
      <c r="G8" s="1123"/>
      <c r="H8" s="315"/>
      <c r="I8" s="1286" t="s">
        <v>149</v>
      </c>
      <c r="J8" s="1472">
        <v>55</v>
      </c>
      <c r="K8" s="1322" t="s">
        <v>531</v>
      </c>
      <c r="L8" s="1447" t="s">
        <v>144</v>
      </c>
      <c r="M8" s="1447"/>
      <c r="N8" s="1595" t="s">
        <v>606</v>
      </c>
      <c r="O8" s="1596"/>
      <c r="P8" s="1422"/>
      <c r="Q8" s="1423"/>
      <c r="R8" s="1422"/>
      <c r="S8" s="1423"/>
      <c r="T8" s="1355"/>
      <c r="U8" s="1600"/>
      <c r="V8" s="1441"/>
      <c r="W8" s="1436"/>
      <c r="X8" s="1437"/>
    </row>
    <row r="9" spans="1:24" ht="21" customHeight="1">
      <c r="A9" s="1530"/>
      <c r="B9" s="1491"/>
      <c r="C9" s="1464"/>
      <c r="D9" s="1494"/>
      <c r="E9" s="406"/>
      <c r="G9" s="1127" t="s">
        <v>719</v>
      </c>
      <c r="H9" s="315"/>
      <c r="I9" s="1489"/>
      <c r="J9" s="1481"/>
      <c r="K9" s="1480"/>
      <c r="L9" s="1447" t="s">
        <v>145</v>
      </c>
      <c r="M9" s="1447"/>
      <c r="N9" s="1597"/>
      <c r="O9" s="1598"/>
      <c r="P9" s="1424"/>
      <c r="Q9" s="1425"/>
      <c r="R9" s="1424"/>
      <c r="S9" s="1425"/>
      <c r="T9" s="1356"/>
      <c r="U9" s="1600"/>
      <c r="V9" s="1441"/>
      <c r="W9" s="1436"/>
      <c r="X9" s="1437"/>
    </row>
    <row r="10" spans="1:24" ht="24" customHeight="1">
      <c r="A10" s="1530"/>
      <c r="B10" s="1491"/>
      <c r="C10" s="1464"/>
      <c r="D10" s="1495"/>
      <c r="E10" s="372"/>
      <c r="G10" s="1127"/>
      <c r="H10" s="315"/>
      <c r="I10" s="1489"/>
      <c r="J10" s="1481"/>
      <c r="K10" s="1480"/>
      <c r="L10" s="1447" t="s">
        <v>146</v>
      </c>
      <c r="M10" s="1448"/>
      <c r="N10" s="1453" t="s">
        <v>385</v>
      </c>
      <c r="O10" s="1454"/>
      <c r="P10" s="1424"/>
      <c r="Q10" s="1425"/>
      <c r="R10" s="1424"/>
      <c r="S10" s="1425"/>
      <c r="T10" s="1356"/>
      <c r="U10" s="1600"/>
      <c r="V10" s="1441"/>
      <c r="W10" s="1436"/>
      <c r="X10" s="1437"/>
    </row>
    <row r="11" spans="1:24" ht="21" customHeight="1">
      <c r="A11" s="1530"/>
      <c r="B11" s="1491"/>
      <c r="C11" s="1488"/>
      <c r="D11" s="389"/>
      <c r="E11" s="406"/>
      <c r="G11" s="1127"/>
      <c r="H11" s="316"/>
      <c r="I11" s="1489"/>
      <c r="J11" s="1481"/>
      <c r="K11" s="1480"/>
      <c r="L11" s="1447" t="s">
        <v>142</v>
      </c>
      <c r="M11" s="1448"/>
      <c r="N11" s="1324" t="s">
        <v>168</v>
      </c>
      <c r="O11" s="1325"/>
      <c r="P11" s="1424"/>
      <c r="Q11" s="1425"/>
      <c r="R11" s="1424"/>
      <c r="S11" s="1425"/>
      <c r="T11" s="1356"/>
      <c r="U11" s="1600"/>
      <c r="V11" s="1441"/>
      <c r="W11" s="1436"/>
      <c r="X11" s="1437"/>
    </row>
    <row r="12" spans="1:24" ht="21" customHeight="1">
      <c r="A12" s="1530"/>
      <c r="B12" s="1487"/>
      <c r="C12" s="1488"/>
      <c r="D12" s="362"/>
      <c r="E12" s="317">
        <v>1</v>
      </c>
      <c r="G12" s="1127"/>
      <c r="H12" s="316"/>
      <c r="I12" s="1490"/>
      <c r="J12" s="1473"/>
      <c r="K12" s="1323"/>
      <c r="L12" s="1447" t="s">
        <v>143</v>
      </c>
      <c r="M12" s="1448"/>
      <c r="N12" s="1326"/>
      <c r="O12" s="1327"/>
      <c r="P12" s="1426"/>
      <c r="Q12" s="1427"/>
      <c r="R12" s="1426"/>
      <c r="S12" s="1427"/>
      <c r="T12" s="1290"/>
      <c r="U12" s="1600"/>
      <c r="V12" s="1441"/>
      <c r="W12" s="1436"/>
      <c r="X12" s="1437"/>
    </row>
    <row r="13" spans="1:24" ht="12" customHeight="1">
      <c r="A13" s="1530"/>
      <c r="B13" s="1486"/>
      <c r="C13" s="1488"/>
      <c r="D13" s="362"/>
      <c r="E13" s="406"/>
      <c r="G13" s="1127"/>
      <c r="H13" s="289"/>
      <c r="I13" s="1392" t="s">
        <v>98</v>
      </c>
      <c r="J13" s="1477">
        <v>117</v>
      </c>
      <c r="K13" s="1474" t="s">
        <v>530</v>
      </c>
      <c r="L13" s="1482" t="s">
        <v>553</v>
      </c>
      <c r="M13" s="1483"/>
      <c r="N13" s="1595" t="s">
        <v>554</v>
      </c>
      <c r="O13" s="1596"/>
      <c r="P13" s="1419"/>
      <c r="Q13" s="1420"/>
      <c r="R13" s="1419"/>
      <c r="S13" s="1420"/>
      <c r="T13" s="1259"/>
      <c r="U13" s="1600"/>
      <c r="V13" s="1441"/>
      <c r="W13" s="1436"/>
      <c r="X13" s="1437"/>
    </row>
    <row r="14" spans="1:24" ht="12" customHeight="1">
      <c r="A14" s="1530"/>
      <c r="B14" s="1487"/>
      <c r="C14" s="1488"/>
      <c r="D14" s="1261" t="s">
        <v>600</v>
      </c>
      <c r="E14" s="406"/>
      <c r="G14" s="1127"/>
      <c r="H14" s="289"/>
      <c r="I14" s="1393"/>
      <c r="J14" s="1506"/>
      <c r="K14" s="1507"/>
      <c r="L14" s="1484"/>
      <c r="M14" s="1485"/>
      <c r="N14" s="1597"/>
      <c r="O14" s="1598"/>
      <c r="P14" s="1421"/>
      <c r="Q14" s="1421"/>
      <c r="R14" s="1421"/>
      <c r="S14" s="1421"/>
      <c r="T14" s="1260"/>
      <c r="U14" s="1600"/>
      <c r="V14" s="1441"/>
      <c r="W14" s="1436"/>
      <c r="X14" s="1437"/>
    </row>
    <row r="15" spans="1:24" ht="12" customHeight="1">
      <c r="A15" s="1530"/>
      <c r="B15" s="1486"/>
      <c r="C15" s="1488"/>
      <c r="D15" s="1261"/>
      <c r="E15" s="406"/>
      <c r="G15" s="1127"/>
      <c r="H15" s="289"/>
      <c r="I15" s="1286" t="s">
        <v>572</v>
      </c>
      <c r="J15" s="1472">
        <v>86</v>
      </c>
      <c r="K15" s="1336" t="s">
        <v>530</v>
      </c>
      <c r="L15" s="1342" t="s">
        <v>555</v>
      </c>
      <c r="M15" s="1343"/>
      <c r="N15" s="1342" t="s">
        <v>556</v>
      </c>
      <c r="O15" s="1343"/>
      <c r="P15" s="1419"/>
      <c r="Q15" s="1420"/>
      <c r="R15" s="1419"/>
      <c r="S15" s="1420"/>
      <c r="T15" s="1259"/>
      <c r="U15" s="1600"/>
      <c r="V15" s="1441"/>
      <c r="W15" s="1436"/>
      <c r="X15" s="1437"/>
    </row>
    <row r="16" spans="1:24" ht="12" customHeight="1">
      <c r="A16" s="1530"/>
      <c r="B16" s="1487"/>
      <c r="C16" s="1604"/>
      <c r="D16" s="1261"/>
      <c r="E16" s="406"/>
      <c r="G16" s="1127"/>
      <c r="H16" s="289"/>
      <c r="I16" s="1393"/>
      <c r="J16" s="1473"/>
      <c r="K16" s="1380"/>
      <c r="L16" s="1362"/>
      <c r="M16" s="1363"/>
      <c r="N16" s="1362"/>
      <c r="O16" s="1363"/>
      <c r="P16" s="1421"/>
      <c r="Q16" s="1421"/>
      <c r="R16" s="1421"/>
      <c r="S16" s="1421"/>
      <c r="T16" s="1260"/>
      <c r="U16" s="1600"/>
      <c r="V16" s="1441"/>
      <c r="W16" s="1436"/>
      <c r="X16" s="1437"/>
    </row>
    <row r="17" spans="1:24" s="183" customFormat="1" ht="24" customHeight="1">
      <c r="A17" s="1272" t="s">
        <v>663</v>
      </c>
      <c r="B17" s="1461"/>
      <c r="C17" s="390"/>
      <c r="D17" s="381" t="str">
        <f>Henkan(V5)</f>
        <v/>
      </c>
      <c r="E17" s="366"/>
      <c r="F17" s="276"/>
      <c r="G17" s="1127"/>
      <c r="H17" s="318"/>
      <c r="I17" s="278" t="s">
        <v>596</v>
      </c>
      <c r="J17" s="279" t="s">
        <v>6</v>
      </c>
      <c r="K17" s="280" t="s">
        <v>538</v>
      </c>
      <c r="L17" s="281" t="s">
        <v>154</v>
      </c>
      <c r="M17" s="282" t="s">
        <v>17</v>
      </c>
      <c r="N17" s="282" t="s">
        <v>220</v>
      </c>
      <c r="O17" s="283" t="s">
        <v>219</v>
      </c>
      <c r="P17" s="282" t="s">
        <v>544</v>
      </c>
      <c r="Q17" s="282"/>
      <c r="R17" s="392"/>
      <c r="S17" s="282"/>
      <c r="T17" s="54"/>
      <c r="U17" s="1601"/>
      <c r="V17" s="1442"/>
      <c r="W17" s="1438"/>
      <c r="X17" s="1439"/>
    </row>
    <row r="18" spans="1:24" s="184" customFormat="1" ht="22.5" customHeight="1">
      <c r="A18" s="1529" t="str">
        <f>IF(H20="","",H20)</f>
        <v/>
      </c>
      <c r="B18" s="138"/>
      <c r="C18" s="388"/>
      <c r="D18" s="1494">
        <f>Henkan(U18)</f>
        <v>0</v>
      </c>
      <c r="E18" s="406"/>
      <c r="G18" s="1127"/>
      <c r="H18" s="314" t="s">
        <v>507</v>
      </c>
      <c r="I18" s="290" t="s">
        <v>147</v>
      </c>
      <c r="J18" s="640">
        <v>42</v>
      </c>
      <c r="K18" s="357" t="s">
        <v>185</v>
      </c>
      <c r="L18" s="1445" t="s">
        <v>150</v>
      </c>
      <c r="M18" s="1446"/>
      <c r="N18" s="1445" t="s">
        <v>152</v>
      </c>
      <c r="O18" s="1446"/>
      <c r="P18" s="1445" t="s">
        <v>153</v>
      </c>
      <c r="Q18" s="1446"/>
      <c r="R18" s="1445" t="s">
        <v>155</v>
      </c>
      <c r="S18" s="1446"/>
      <c r="T18" s="338"/>
      <c r="U18" s="1599" t="s">
        <v>523</v>
      </c>
      <c r="V18" s="1440"/>
      <c r="W18" s="1434"/>
      <c r="X18" s="1435"/>
    </row>
    <row r="19" spans="1:24" s="184" customFormat="1" ht="24" customHeight="1">
      <c r="A19" s="1530"/>
      <c r="B19" s="139"/>
      <c r="C19" s="370"/>
      <c r="D19" s="1494"/>
      <c r="E19" s="406"/>
      <c r="G19" s="1127"/>
      <c r="H19" s="315"/>
      <c r="I19" s="332" t="s">
        <v>511</v>
      </c>
      <c r="J19" s="641">
        <v>47</v>
      </c>
      <c r="K19" s="326" t="s">
        <v>530</v>
      </c>
      <c r="L19" s="1465" t="s">
        <v>512</v>
      </c>
      <c r="M19" s="1466"/>
      <c r="N19" s="1465" t="s">
        <v>560</v>
      </c>
      <c r="O19" s="1466"/>
      <c r="P19" s="1602"/>
      <c r="Q19" s="1603"/>
      <c r="R19" s="1602"/>
      <c r="S19" s="1603"/>
      <c r="T19" s="331"/>
      <c r="U19" s="1600"/>
      <c r="V19" s="1441"/>
      <c r="W19" s="1436"/>
      <c r="X19" s="1437"/>
    </row>
    <row r="20" spans="1:24" ht="24.75" customHeight="1">
      <c r="A20" s="1530"/>
      <c r="B20" s="333"/>
      <c r="C20" s="370"/>
      <c r="D20" s="1494"/>
      <c r="E20" s="406"/>
      <c r="G20" s="1127"/>
      <c r="H20" s="634"/>
      <c r="I20" s="324" t="s">
        <v>148</v>
      </c>
      <c r="J20" s="642">
        <v>50</v>
      </c>
      <c r="K20" s="326" t="s">
        <v>530</v>
      </c>
      <c r="L20" s="1593" t="s">
        <v>656</v>
      </c>
      <c r="M20" s="1594"/>
      <c r="N20" s="1593" t="s">
        <v>657</v>
      </c>
      <c r="O20" s="1594"/>
      <c r="P20" s="1284"/>
      <c r="Q20" s="1285"/>
      <c r="R20" s="1284"/>
      <c r="S20" s="1285"/>
      <c r="T20" s="339"/>
      <c r="U20" s="1600"/>
      <c r="V20" s="1441"/>
      <c r="W20" s="1436"/>
      <c r="X20" s="1437"/>
    </row>
    <row r="21" spans="1:24" ht="21" customHeight="1">
      <c r="A21" s="1530"/>
      <c r="B21" s="1486"/>
      <c r="C21" s="1463"/>
      <c r="D21" s="1494"/>
      <c r="E21" s="406"/>
      <c r="G21" s="1127" t="str">
        <f>"# " &amp; E12 &amp; "/" &amp; $A$1</f>
        <v># 1/1</v>
      </c>
      <c r="H21" s="315"/>
      <c r="I21" s="1286" t="s">
        <v>149</v>
      </c>
      <c r="J21" s="1472">
        <v>55</v>
      </c>
      <c r="K21" s="1322" t="s">
        <v>531</v>
      </c>
      <c r="L21" s="1292" t="s">
        <v>144</v>
      </c>
      <c r="M21" s="1293"/>
      <c r="N21" s="1595" t="s">
        <v>606</v>
      </c>
      <c r="O21" s="1596"/>
      <c r="P21" s="1422"/>
      <c r="Q21" s="1423"/>
      <c r="R21" s="1422"/>
      <c r="S21" s="1423"/>
      <c r="T21" s="1355"/>
      <c r="U21" s="1600"/>
      <c r="V21" s="1441"/>
      <c r="W21" s="1436"/>
      <c r="X21" s="1437"/>
    </row>
    <row r="22" spans="1:24" ht="21" customHeight="1">
      <c r="A22" s="1530"/>
      <c r="B22" s="1491"/>
      <c r="C22" s="1464"/>
      <c r="D22" s="1494"/>
      <c r="E22" s="406"/>
      <c r="G22" s="1127"/>
      <c r="H22" s="315"/>
      <c r="I22" s="1489"/>
      <c r="J22" s="1481"/>
      <c r="K22" s="1480"/>
      <c r="L22" s="1292" t="s">
        <v>145</v>
      </c>
      <c r="M22" s="1293"/>
      <c r="N22" s="1597"/>
      <c r="O22" s="1598"/>
      <c r="P22" s="1424"/>
      <c r="Q22" s="1425"/>
      <c r="R22" s="1424"/>
      <c r="S22" s="1425"/>
      <c r="T22" s="1356"/>
      <c r="U22" s="1600"/>
      <c r="V22" s="1441"/>
      <c r="W22" s="1436"/>
      <c r="X22" s="1437"/>
    </row>
    <row r="23" spans="1:24" ht="24" customHeight="1">
      <c r="A23" s="1530"/>
      <c r="B23" s="1491"/>
      <c r="C23" s="1464"/>
      <c r="D23" s="1495"/>
      <c r="E23" s="406"/>
      <c r="G23" s="285"/>
      <c r="H23" s="315"/>
      <c r="I23" s="1489"/>
      <c r="J23" s="1481"/>
      <c r="K23" s="1480"/>
      <c r="L23" s="1292" t="s">
        <v>146</v>
      </c>
      <c r="M23" s="1293"/>
      <c r="N23" s="1453" t="s">
        <v>385</v>
      </c>
      <c r="O23" s="1454"/>
      <c r="P23" s="1424"/>
      <c r="Q23" s="1425"/>
      <c r="R23" s="1424"/>
      <c r="S23" s="1425"/>
      <c r="T23" s="1356"/>
      <c r="U23" s="1600"/>
      <c r="V23" s="1441"/>
      <c r="W23" s="1436"/>
      <c r="X23" s="1437"/>
    </row>
    <row r="24" spans="1:24" ht="21" customHeight="1">
      <c r="A24" s="1530"/>
      <c r="B24" s="1491"/>
      <c r="C24" s="1488"/>
      <c r="D24" s="389"/>
      <c r="E24" s="406"/>
      <c r="G24" s="285"/>
      <c r="H24" s="316"/>
      <c r="I24" s="1489"/>
      <c r="J24" s="1481"/>
      <c r="K24" s="1480"/>
      <c r="L24" s="1292" t="s">
        <v>142</v>
      </c>
      <c r="M24" s="1293"/>
      <c r="N24" s="1324" t="s">
        <v>168</v>
      </c>
      <c r="O24" s="1325"/>
      <c r="P24" s="1424"/>
      <c r="Q24" s="1425"/>
      <c r="R24" s="1424"/>
      <c r="S24" s="1425"/>
      <c r="T24" s="1356"/>
      <c r="U24" s="1600"/>
      <c r="V24" s="1441"/>
      <c r="W24" s="1436"/>
      <c r="X24" s="1437"/>
    </row>
    <row r="25" spans="1:24" ht="21" customHeight="1">
      <c r="A25" s="1530"/>
      <c r="B25" s="1487"/>
      <c r="C25" s="1488"/>
      <c r="D25" s="362"/>
      <c r="E25" s="406"/>
      <c r="G25" s="285"/>
      <c r="H25" s="316"/>
      <c r="I25" s="1490"/>
      <c r="J25" s="1473"/>
      <c r="K25" s="1323"/>
      <c r="L25" s="1292" t="s">
        <v>143</v>
      </c>
      <c r="M25" s="1293"/>
      <c r="N25" s="1326"/>
      <c r="O25" s="1327"/>
      <c r="P25" s="1426"/>
      <c r="Q25" s="1427"/>
      <c r="R25" s="1426"/>
      <c r="S25" s="1427"/>
      <c r="T25" s="1290"/>
      <c r="U25" s="1600"/>
      <c r="V25" s="1441"/>
      <c r="W25" s="1436"/>
      <c r="X25" s="1437"/>
    </row>
    <row r="26" spans="1:24" ht="12" customHeight="1">
      <c r="A26" s="1530"/>
      <c r="B26" s="1486"/>
      <c r="C26" s="1488"/>
      <c r="D26" s="362"/>
      <c r="E26" s="406"/>
      <c r="G26" s="285"/>
      <c r="H26" s="289"/>
      <c r="I26" s="1392" t="s">
        <v>98</v>
      </c>
      <c r="J26" s="1477">
        <v>117</v>
      </c>
      <c r="K26" s="1474" t="s">
        <v>530</v>
      </c>
      <c r="L26" s="1482" t="s">
        <v>553</v>
      </c>
      <c r="M26" s="1483"/>
      <c r="N26" s="1595" t="s">
        <v>554</v>
      </c>
      <c r="O26" s="1596"/>
      <c r="P26" s="1422"/>
      <c r="Q26" s="1423"/>
      <c r="R26" s="1422"/>
      <c r="S26" s="1423"/>
      <c r="T26" s="1259"/>
      <c r="U26" s="1600"/>
      <c r="V26" s="1441"/>
      <c r="W26" s="1436"/>
      <c r="X26" s="1437"/>
    </row>
    <row r="27" spans="1:24" ht="12" customHeight="1">
      <c r="A27" s="1530"/>
      <c r="B27" s="1487"/>
      <c r="C27" s="1488"/>
      <c r="D27" s="1261" t="s">
        <v>600</v>
      </c>
      <c r="E27" s="406"/>
      <c r="G27" s="285"/>
      <c r="H27" s="289"/>
      <c r="I27" s="1393"/>
      <c r="J27" s="1506"/>
      <c r="K27" s="1507"/>
      <c r="L27" s="1484"/>
      <c r="M27" s="1485"/>
      <c r="N27" s="1597"/>
      <c r="O27" s="1598"/>
      <c r="P27" s="1426"/>
      <c r="Q27" s="1427"/>
      <c r="R27" s="1426"/>
      <c r="S27" s="1427"/>
      <c r="T27" s="1433"/>
      <c r="U27" s="1600"/>
      <c r="V27" s="1441"/>
      <c r="W27" s="1436"/>
      <c r="X27" s="1437"/>
    </row>
    <row r="28" spans="1:24" ht="12" customHeight="1">
      <c r="A28" s="1530"/>
      <c r="B28" s="1486"/>
      <c r="C28" s="1488"/>
      <c r="D28" s="1261"/>
      <c r="E28" s="406"/>
      <c r="G28" s="285"/>
      <c r="H28" s="289"/>
      <c r="I28" s="1286" t="s">
        <v>572</v>
      </c>
      <c r="J28" s="1472">
        <v>86</v>
      </c>
      <c r="K28" s="1336" t="s">
        <v>530</v>
      </c>
      <c r="L28" s="1342" t="s">
        <v>555</v>
      </c>
      <c r="M28" s="1343"/>
      <c r="N28" s="1342" t="s">
        <v>556</v>
      </c>
      <c r="O28" s="1343"/>
      <c r="P28" s="1422"/>
      <c r="Q28" s="1423"/>
      <c r="R28" s="1422"/>
      <c r="S28" s="1423"/>
      <c r="T28" s="1259"/>
      <c r="U28" s="1600"/>
      <c r="V28" s="1441"/>
      <c r="W28" s="1436"/>
      <c r="X28" s="1437"/>
    </row>
    <row r="29" spans="1:24" ht="12" customHeight="1">
      <c r="A29" s="1530"/>
      <c r="B29" s="1487"/>
      <c r="C29" s="1604"/>
      <c r="D29" s="1261"/>
      <c r="E29" s="406"/>
      <c r="G29" s="285"/>
      <c r="H29" s="289"/>
      <c r="I29" s="1393"/>
      <c r="J29" s="1473"/>
      <c r="K29" s="1380"/>
      <c r="L29" s="1362"/>
      <c r="M29" s="1363"/>
      <c r="N29" s="1362"/>
      <c r="O29" s="1363"/>
      <c r="P29" s="1426"/>
      <c r="Q29" s="1427"/>
      <c r="R29" s="1426"/>
      <c r="S29" s="1427"/>
      <c r="T29" s="1433"/>
      <c r="U29" s="1600"/>
      <c r="V29" s="1441"/>
      <c r="W29" s="1436"/>
      <c r="X29" s="1437"/>
    </row>
    <row r="30" spans="1:24" s="183" customFormat="1" ht="24" customHeight="1">
      <c r="A30" s="1272" t="s">
        <v>663</v>
      </c>
      <c r="B30" s="1461"/>
      <c r="C30" s="365"/>
      <c r="D30" s="328" t="str">
        <f>Henkan(V18)</f>
        <v/>
      </c>
      <c r="E30" s="366"/>
      <c r="F30" s="276"/>
      <c r="G30" s="286"/>
      <c r="H30" s="318"/>
      <c r="I30" s="278" t="s">
        <v>596</v>
      </c>
      <c r="J30" s="279" t="s">
        <v>6</v>
      </c>
      <c r="K30" s="280" t="s">
        <v>538</v>
      </c>
      <c r="L30" s="281" t="s">
        <v>154</v>
      </c>
      <c r="M30" s="282" t="s">
        <v>17</v>
      </c>
      <c r="N30" s="282" t="s">
        <v>220</v>
      </c>
      <c r="O30" s="283" t="s">
        <v>219</v>
      </c>
      <c r="P30" s="282" t="s">
        <v>544</v>
      </c>
      <c r="Q30" s="282"/>
      <c r="R30" s="392"/>
      <c r="S30" s="282"/>
      <c r="T30" s="54"/>
      <c r="U30" s="1601"/>
      <c r="V30" s="1442"/>
      <c r="W30" s="1438"/>
      <c r="X30" s="1439"/>
    </row>
  </sheetData>
  <mergeCells count="129">
    <mergeCell ref="W1:X1"/>
    <mergeCell ref="U2:X2"/>
    <mergeCell ref="B3:B4"/>
    <mergeCell ref="C3:C4"/>
    <mergeCell ref="D3:D4"/>
    <mergeCell ref="E3:E4"/>
    <mergeCell ref="G3:J3"/>
    <mergeCell ref="K3:T3"/>
    <mergeCell ref="U3:U4"/>
    <mergeCell ref="V3:V4"/>
    <mergeCell ref="I13:I14"/>
    <mergeCell ref="J13:J14"/>
    <mergeCell ref="B15:B16"/>
    <mergeCell ref="W3:X3"/>
    <mergeCell ref="L4:M4"/>
    <mergeCell ref="N4:O4"/>
    <mergeCell ref="P4:Q4"/>
    <mergeCell ref="R4:S4"/>
    <mergeCell ref="W4:X4"/>
    <mergeCell ref="R15:S16"/>
    <mergeCell ref="T15:T16"/>
    <mergeCell ref="T8:T12"/>
    <mergeCell ref="L9:M9"/>
    <mergeCell ref="L10:M10"/>
    <mergeCell ref="R5:S5"/>
    <mergeCell ref="U5:U17"/>
    <mergeCell ref="V5:V17"/>
    <mergeCell ref="W5:X17"/>
    <mergeCell ref="L6:M6"/>
    <mergeCell ref="N6:O6"/>
    <mergeCell ref="P6:Q6"/>
    <mergeCell ref="R6:S6"/>
    <mergeCell ref="L7:M7"/>
    <mergeCell ref="N7:O7"/>
    <mergeCell ref="A5:A16"/>
    <mergeCell ref="D5:D10"/>
    <mergeCell ref="G5:G8"/>
    <mergeCell ref="L5:M5"/>
    <mergeCell ref="N5:O5"/>
    <mergeCell ref="P5:Q5"/>
    <mergeCell ref="P7:Q7"/>
    <mergeCell ref="B13:B14"/>
    <mergeCell ref="C13:C14"/>
    <mergeCell ref="K13:K14"/>
    <mergeCell ref="B8:B12"/>
    <mergeCell ref="C8:C12"/>
    <mergeCell ref="I8:I12"/>
    <mergeCell ref="J8:J12"/>
    <mergeCell ref="K8:K12"/>
    <mergeCell ref="D14:D16"/>
    <mergeCell ref="G9:G20"/>
    <mergeCell ref="N10:O10"/>
    <mergeCell ref="L11:M11"/>
    <mergeCell ref="L15:M16"/>
    <mergeCell ref="L13:M14"/>
    <mergeCell ref="N13:O14"/>
    <mergeCell ref="P13:Q14"/>
    <mergeCell ref="A17:B17"/>
    <mergeCell ref="R7:S7"/>
    <mergeCell ref="L8:M8"/>
    <mergeCell ref="N8:O9"/>
    <mergeCell ref="P8:Q12"/>
    <mergeCell ref="R8:S12"/>
    <mergeCell ref="R13:S14"/>
    <mergeCell ref="T13:T14"/>
    <mergeCell ref="N11:O12"/>
    <mergeCell ref="L12:M12"/>
    <mergeCell ref="N15:O16"/>
    <mergeCell ref="P15:Q16"/>
    <mergeCell ref="C26:C27"/>
    <mergeCell ref="I26:I27"/>
    <mergeCell ref="B21:B25"/>
    <mergeCell ref="C21:C25"/>
    <mergeCell ref="I21:I25"/>
    <mergeCell ref="J21:J25"/>
    <mergeCell ref="K21:K25"/>
    <mergeCell ref="C15:C16"/>
    <mergeCell ref="I15:I16"/>
    <mergeCell ref="J15:J16"/>
    <mergeCell ref="K15:K16"/>
    <mergeCell ref="G21:G22"/>
    <mergeCell ref="R18:S18"/>
    <mergeCell ref="U18:U30"/>
    <mergeCell ref="V18:V30"/>
    <mergeCell ref="W18:X30"/>
    <mergeCell ref="L19:M19"/>
    <mergeCell ref="N19:O19"/>
    <mergeCell ref="P19:Q19"/>
    <mergeCell ref="R19:S19"/>
    <mergeCell ref="L20:M20"/>
    <mergeCell ref="N20:O20"/>
    <mergeCell ref="T21:T25"/>
    <mergeCell ref="L22:M22"/>
    <mergeCell ref="L23:M23"/>
    <mergeCell ref="N23:O23"/>
    <mergeCell ref="L24:M24"/>
    <mergeCell ref="N24:O25"/>
    <mergeCell ref="L25:M25"/>
    <mergeCell ref="R20:S20"/>
    <mergeCell ref="L21:M21"/>
    <mergeCell ref="N21:O22"/>
    <mergeCell ref="P21:Q25"/>
    <mergeCell ref="R21:S25"/>
    <mergeCell ref="R28:S29"/>
    <mergeCell ref="T28:T29"/>
    <mergeCell ref="A30:B30"/>
    <mergeCell ref="T26:T27"/>
    <mergeCell ref="D27:D29"/>
    <mergeCell ref="B28:B29"/>
    <mergeCell ref="C28:C29"/>
    <mergeCell ref="I28:I29"/>
    <mergeCell ref="J28:J29"/>
    <mergeCell ref="K28:K29"/>
    <mergeCell ref="L28:M29"/>
    <mergeCell ref="N28:O29"/>
    <mergeCell ref="P28:Q29"/>
    <mergeCell ref="J26:J27"/>
    <mergeCell ref="K26:K27"/>
    <mergeCell ref="L26:M27"/>
    <mergeCell ref="N26:O27"/>
    <mergeCell ref="P26:Q27"/>
    <mergeCell ref="R26:S27"/>
    <mergeCell ref="A18:A29"/>
    <mergeCell ref="D18:D23"/>
    <mergeCell ref="L18:M18"/>
    <mergeCell ref="N18:O18"/>
    <mergeCell ref="P18:Q18"/>
    <mergeCell ref="P20:Q20"/>
    <mergeCell ref="B26:B27"/>
  </mergeCells>
  <phoneticPr fontId="4"/>
  <conditionalFormatting sqref="J17">
    <cfRule type="expression" dxfId="266" priority="2">
      <formula>$A17="-1"</formula>
    </cfRule>
  </conditionalFormatting>
  <conditionalFormatting sqref="J30">
    <cfRule type="expression" dxfId="265" priority="1">
      <formula>$A30="-1"</formula>
    </cfRule>
  </conditionalFormatting>
  <conditionalFormatting sqref="K5:K16">
    <cfRule type="expression" dxfId="264" priority="42">
      <formula>$B5=1</formula>
    </cfRule>
  </conditionalFormatting>
  <conditionalFormatting sqref="K17">
    <cfRule type="expression" dxfId="263" priority="46">
      <formula>$A17="1"</formula>
    </cfRule>
  </conditionalFormatting>
  <conditionalFormatting sqref="K18:K29">
    <cfRule type="expression" dxfId="262" priority="15">
      <formula>$B18=1</formula>
    </cfRule>
  </conditionalFormatting>
  <conditionalFormatting sqref="K30">
    <cfRule type="expression" dxfId="261" priority="19">
      <formula>$A30="1"</formula>
    </cfRule>
  </conditionalFormatting>
  <conditionalFormatting sqref="L17">
    <cfRule type="expression" dxfId="260" priority="12">
      <formula>$A17/10000000-TRUNC($A17/10000000)&gt;=0.29</formula>
    </cfRule>
  </conditionalFormatting>
  <conditionalFormatting sqref="L30">
    <cfRule type="expression" dxfId="259" priority="7">
      <formula>$A30/10000000-TRUNC($A30/10000000)&gt;=0.29</formula>
    </cfRule>
  </conditionalFormatting>
  <conditionalFormatting sqref="L5:M8">
    <cfRule type="expression" dxfId="258" priority="48">
      <formula>$B5=21</formula>
    </cfRule>
  </conditionalFormatting>
  <conditionalFormatting sqref="L9:M9">
    <cfRule type="expression" dxfId="257" priority="56">
      <formula>$B8=22</formula>
    </cfRule>
  </conditionalFormatting>
  <conditionalFormatting sqref="L10:M10">
    <cfRule type="expression" dxfId="256" priority="55">
      <formula>$B8=23</formula>
    </cfRule>
  </conditionalFormatting>
  <conditionalFormatting sqref="L11:M11">
    <cfRule type="expression" dxfId="255" priority="54">
      <formula>$B8=24</formula>
    </cfRule>
  </conditionalFormatting>
  <conditionalFormatting sqref="L12:M12">
    <cfRule type="expression" dxfId="254" priority="53">
      <formula>$B8=25</formula>
    </cfRule>
  </conditionalFormatting>
  <conditionalFormatting sqref="L13:M16">
    <cfRule type="expression" dxfId="253" priority="41">
      <formula>$B13=21</formula>
    </cfRule>
  </conditionalFormatting>
  <conditionalFormatting sqref="L18:M21">
    <cfRule type="expression" dxfId="252" priority="21">
      <formula>$B18=21</formula>
    </cfRule>
  </conditionalFormatting>
  <conditionalFormatting sqref="L22:M22">
    <cfRule type="expression" dxfId="251" priority="29">
      <formula>$B21=22</formula>
    </cfRule>
  </conditionalFormatting>
  <conditionalFormatting sqref="L23:M23">
    <cfRule type="expression" dxfId="250" priority="28">
      <formula>$B21=23</formula>
    </cfRule>
  </conditionalFormatting>
  <conditionalFormatting sqref="L24:M24">
    <cfRule type="expression" dxfId="249" priority="27">
      <formula>$B21=24</formula>
    </cfRule>
  </conditionalFormatting>
  <conditionalFormatting sqref="L25:M25">
    <cfRule type="expression" dxfId="248" priority="26">
      <formula>$B21=25</formula>
    </cfRule>
  </conditionalFormatting>
  <conditionalFormatting sqref="L26:M29">
    <cfRule type="expression" dxfId="247" priority="14">
      <formula>$B26=21</formula>
    </cfRule>
  </conditionalFormatting>
  <conditionalFormatting sqref="M17">
    <cfRule type="expression" dxfId="246" priority="11">
      <formula>$A17/1000000-TRUNC($A17/1000000)&gt;=0.29</formula>
    </cfRule>
  </conditionalFormatting>
  <conditionalFormatting sqref="M30">
    <cfRule type="expression" dxfId="245" priority="6">
      <formula>$A30/1000000-TRUNC($A30/1000000)&gt;=0.29</formula>
    </cfRule>
  </conditionalFormatting>
  <conditionalFormatting sqref="N17">
    <cfRule type="expression" dxfId="244" priority="10">
      <formula>$A17/100000-TRUNC($A17/100000)&gt;=0.29</formula>
    </cfRule>
  </conditionalFormatting>
  <conditionalFormatting sqref="N30">
    <cfRule type="expression" dxfId="243" priority="5">
      <formula>$A30/100000-TRUNC($A30/100000)&gt;=0.29</formula>
    </cfRule>
  </conditionalFormatting>
  <conditionalFormatting sqref="N5:O9">
    <cfRule type="expression" dxfId="242" priority="47">
      <formula>$B5=31</formula>
    </cfRule>
  </conditionalFormatting>
  <conditionalFormatting sqref="N10:O10">
    <cfRule type="expression" dxfId="241" priority="51">
      <formula>$B8=33</formula>
    </cfRule>
  </conditionalFormatting>
  <conditionalFormatting sqref="N11:O12">
    <cfRule type="expression" dxfId="240" priority="50">
      <formula>$B8=34</formula>
    </cfRule>
  </conditionalFormatting>
  <conditionalFormatting sqref="N13:O16">
    <cfRule type="expression" dxfId="239" priority="40">
      <formula>$B13=31</formula>
    </cfRule>
  </conditionalFormatting>
  <conditionalFormatting sqref="N18:O22">
    <cfRule type="expression" dxfId="238" priority="20">
      <formula>$B18=31</formula>
    </cfRule>
  </conditionalFormatting>
  <conditionalFormatting sqref="N23:O23">
    <cfRule type="expression" dxfId="237" priority="24">
      <formula>$B21=33</formula>
    </cfRule>
  </conditionalFormatting>
  <conditionalFormatting sqref="N24:O25">
    <cfRule type="expression" dxfId="236" priority="23">
      <formula>$B21=34</formula>
    </cfRule>
  </conditionalFormatting>
  <conditionalFormatting sqref="N26:O29">
    <cfRule type="expression" dxfId="235" priority="13">
      <formula>$B26=31</formula>
    </cfRule>
  </conditionalFormatting>
  <conditionalFormatting sqref="O17">
    <cfRule type="expression" dxfId="234" priority="9">
      <formula>$A17/10000-TRUNC($A17/10000)&gt;=0.29</formula>
    </cfRule>
  </conditionalFormatting>
  <conditionalFormatting sqref="O30">
    <cfRule type="expression" dxfId="233" priority="4">
      <formula>$A30/10000-TRUNC($A30/10000)&gt;=0.29</formula>
    </cfRule>
  </conditionalFormatting>
  <conditionalFormatting sqref="P17">
    <cfRule type="expression" dxfId="232" priority="8">
      <formula>$A17/1000-TRUNC($A17/1000)&gt;=0.29</formula>
    </cfRule>
  </conditionalFormatting>
  <conditionalFormatting sqref="P30">
    <cfRule type="expression" dxfId="231" priority="3">
      <formula>$A30/1000-TRUNC($A30/1000)&gt;=0.29</formula>
    </cfRule>
  </conditionalFormatting>
  <conditionalFormatting sqref="P5:Q5">
    <cfRule type="expression" dxfId="230" priority="63">
      <formula>$B5=41</formula>
    </cfRule>
  </conditionalFormatting>
  <conditionalFormatting sqref="P18:Q18">
    <cfRule type="expression" dxfId="229" priority="36">
      <formula>$B18=41</formula>
    </cfRule>
  </conditionalFormatting>
  <conditionalFormatting sqref="R5:S5">
    <cfRule type="expression" dxfId="228" priority="62">
      <formula>$B5=51</formula>
    </cfRule>
  </conditionalFormatting>
  <conditionalFormatting sqref="R18:S18">
    <cfRule type="expression" dxfId="227" priority="35">
      <formula>$B18=51</formula>
    </cfRule>
  </conditionalFormatting>
  <dataValidations count="9">
    <dataValidation type="list" allowBlank="1" showInputMessage="1" showErrorMessage="1" sqref="V5:V30" xr:uid="{00000000-0002-0000-0F00-000000000000}">
      <formula1>健全性評価</formula1>
    </dataValidation>
    <dataValidation type="list" allowBlank="1" showInputMessage="1" showErrorMessage="1" sqref="U5 U18" xr:uid="{00000000-0002-0000-0F00-000001000000}">
      <formula1>緊急性</formula1>
    </dataValidation>
    <dataValidation type="whole" allowBlank="1" showInputMessage="1" showErrorMessage="1" sqref="A5:A12 A18:A25" xr:uid="{00000000-0002-0000-0F00-000002000000}">
      <formula1>0</formula1>
      <formula2>6</formula2>
    </dataValidation>
    <dataValidation type="whole" allowBlank="1" showInputMessage="1" showErrorMessage="1" sqref="A13:A16 A26:A29" xr:uid="{00000000-0002-0000-0F00-000003000000}">
      <formula1>-1</formula1>
      <formula2>2</formula2>
    </dataValidation>
    <dataValidation type="whole" allowBlank="1" showInputMessage="1" showErrorMessage="1" sqref="C5:C13 C15 C17:C26 C28 C30" xr:uid="{00000000-0002-0000-0F00-000004000000}">
      <formula1>-1</formula1>
      <formula2>9999</formula2>
    </dataValidation>
    <dataValidation type="whole" allowBlank="1" showInputMessage="1" showErrorMessage="1" sqref="D5 D11:D12 D18 D24:D25" xr:uid="{00000000-0002-0000-0F00-000005000000}">
      <formula1>0</formula1>
      <formula2>3</formula2>
    </dataValidation>
    <dataValidation type="whole" allowBlank="1" showInputMessage="1" showErrorMessage="1" sqref="B5:B12 B18:B25" xr:uid="{00000000-0002-0000-0F00-000006000000}">
      <formula1>-1</formula1>
      <formula2>51</formula2>
    </dataValidation>
    <dataValidation type="whole" allowBlank="1" showInputMessage="1" showErrorMessage="1" sqref="E18:E29 E5:E16" xr:uid="{00000000-0002-0000-0F00-000007000000}">
      <formula1>0</formula1>
      <formula2>1</formula2>
    </dataValidation>
    <dataValidation type="list" allowBlank="1" showInputMessage="1" showErrorMessage="1" sqref="H7 H20" xr:uid="{BD1B1E0B-68C0-46FA-9783-A662EB4AA35F}">
      <formula1>"1,2,3,4,5,6"</formula1>
    </dataValidation>
  </dataValidations>
  <printOptions horizontalCentered="1"/>
  <pageMargins left="0.19685039370078741" right="0.19685039370078741" top="0.57999999999999996" bottom="0.19685039370078741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tabColor theme="1"/>
  </sheetPr>
  <dimension ref="A1:X62"/>
  <sheetViews>
    <sheetView showGridLines="0" view="pageBreakPreview" zoomScaleNormal="100" zoomScaleSheetLayoutView="100" workbookViewId="0">
      <pane ySplit="4" topLeftCell="A5" activePane="bottomLeft" state="frozen"/>
      <selection activeCell="Z19" sqref="Z19"/>
      <selection pane="bottomLeft" activeCell="Z19" sqref="Z19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4" width="3.6640625" style="29" hidden="1" customWidth="1"/>
    <col min="5" max="5" width="3.109375" style="29" hidden="1" customWidth="1"/>
    <col min="6" max="6" width="1.6640625" style="29" hidden="1" customWidth="1"/>
    <col min="7" max="7" width="3.88671875" style="29" customWidth="1"/>
    <col min="8" max="8" width="10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"&amp;TEXT('1.諸元･総合結果その1-1'!AG4,"yyyy/m/d"))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211</v>
      </c>
      <c r="D3" s="1261" t="s">
        <v>599</v>
      </c>
      <c r="E3" s="1261" t="s">
        <v>8</v>
      </c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255" t="s">
        <v>524</v>
      </c>
      <c r="X3" s="1368" t="s">
        <v>368</v>
      </c>
    </row>
    <row r="4" spans="1:24" s="183" customFormat="1" ht="24" customHeight="1">
      <c r="A4" s="321" t="s">
        <v>170</v>
      </c>
      <c r="B4" s="1262"/>
      <c r="C4" s="1262"/>
      <c r="D4" s="1262"/>
      <c r="E4" s="1262"/>
      <c r="F4" s="29"/>
      <c r="G4" s="287" t="s">
        <v>141</v>
      </c>
      <c r="H4" s="401" t="s">
        <v>7</v>
      </c>
      <c r="I4" s="401" t="s">
        <v>4</v>
      </c>
      <c r="J4" s="401" t="s">
        <v>5</v>
      </c>
      <c r="K4" s="327" t="s">
        <v>566</v>
      </c>
      <c r="L4" s="1401" t="s">
        <v>567</v>
      </c>
      <c r="M4" s="1401"/>
      <c r="N4" s="1401" t="s">
        <v>568</v>
      </c>
      <c r="O4" s="1401"/>
      <c r="P4" s="1401" t="s">
        <v>569</v>
      </c>
      <c r="Q4" s="1401"/>
      <c r="R4" s="1401" t="s">
        <v>570</v>
      </c>
      <c r="S4" s="1401"/>
      <c r="T4" s="288" t="s">
        <v>396</v>
      </c>
      <c r="U4" s="1418"/>
      <c r="V4" s="1407"/>
      <c r="W4" s="258" t="s">
        <v>525</v>
      </c>
      <c r="X4" s="1417"/>
    </row>
    <row r="5" spans="1:24" s="184" customFormat="1" ht="24" customHeight="1">
      <c r="A5" s="1351" t="str">
        <f>Henkan(H14)</f>
        <v/>
      </c>
      <c r="B5" s="141"/>
      <c r="C5" s="388"/>
      <c r="D5" s="1493">
        <f>Henkan(U5)</f>
        <v>0</v>
      </c>
      <c r="E5" s="372"/>
      <c r="G5" s="1126" t="s">
        <v>713</v>
      </c>
      <c r="H5" s="1616" t="s">
        <v>169</v>
      </c>
      <c r="I5" s="290" t="s">
        <v>147</v>
      </c>
      <c r="J5" s="640">
        <v>42</v>
      </c>
      <c r="K5" s="357" t="s">
        <v>185</v>
      </c>
      <c r="L5" s="1445" t="s">
        <v>150</v>
      </c>
      <c r="M5" s="1446"/>
      <c r="N5" s="1445" t="s">
        <v>152</v>
      </c>
      <c r="O5" s="1446"/>
      <c r="P5" s="1445" t="s">
        <v>153</v>
      </c>
      <c r="Q5" s="1446"/>
      <c r="R5" s="1445" t="s">
        <v>155</v>
      </c>
      <c r="S5" s="1446"/>
      <c r="T5" s="338"/>
      <c r="U5" s="1599" t="s">
        <v>523</v>
      </c>
      <c r="V5" s="1440"/>
      <c r="W5" s="1434"/>
      <c r="X5" s="1435"/>
    </row>
    <row r="6" spans="1:24" s="184" customFormat="1" ht="26.25" customHeight="1">
      <c r="A6" s="1352"/>
      <c r="B6" s="142"/>
      <c r="C6" s="370"/>
      <c r="D6" s="1494"/>
      <c r="E6" s="372"/>
      <c r="G6" s="1127"/>
      <c r="H6" s="1522"/>
      <c r="I6" s="332" t="s">
        <v>511</v>
      </c>
      <c r="J6" s="641">
        <v>47</v>
      </c>
      <c r="K6" s="326" t="s">
        <v>530</v>
      </c>
      <c r="L6" s="1465" t="s">
        <v>512</v>
      </c>
      <c r="M6" s="1466"/>
      <c r="N6" s="1467" t="s">
        <v>560</v>
      </c>
      <c r="O6" s="1468"/>
      <c r="P6" s="1602"/>
      <c r="Q6" s="1603"/>
      <c r="R6" s="1602"/>
      <c r="S6" s="1603"/>
      <c r="T6" s="331"/>
      <c r="U6" s="1600"/>
      <c r="V6" s="1441"/>
      <c r="W6" s="1436"/>
      <c r="X6" s="1437"/>
    </row>
    <row r="7" spans="1:24" ht="24" customHeight="1">
      <c r="A7" s="1352"/>
      <c r="B7" s="143"/>
      <c r="C7" s="370"/>
      <c r="D7" s="1494"/>
      <c r="E7" s="372"/>
      <c r="G7" s="1127"/>
      <c r="H7" s="1522"/>
      <c r="I7" s="324" t="s">
        <v>148</v>
      </c>
      <c r="J7" s="642">
        <v>50</v>
      </c>
      <c r="K7" s="326" t="s">
        <v>530</v>
      </c>
      <c r="L7" s="1593" t="s">
        <v>656</v>
      </c>
      <c r="M7" s="1594"/>
      <c r="N7" s="1593" t="s">
        <v>657</v>
      </c>
      <c r="O7" s="1594"/>
      <c r="P7" s="1422"/>
      <c r="Q7" s="1423"/>
      <c r="R7" s="1422"/>
      <c r="S7" s="1423"/>
      <c r="T7" s="330"/>
      <c r="U7" s="1600"/>
      <c r="V7" s="1441"/>
      <c r="W7" s="1436"/>
      <c r="X7" s="1437"/>
    </row>
    <row r="8" spans="1:24" s="184" customFormat="1" ht="45" customHeight="1">
      <c r="A8" s="1353"/>
      <c r="B8" s="349"/>
      <c r="C8" s="370"/>
      <c r="D8" s="1494"/>
      <c r="E8" s="372"/>
      <c r="G8" s="1127"/>
      <c r="H8" s="340"/>
      <c r="I8" s="352" t="s">
        <v>180</v>
      </c>
      <c r="J8" s="644">
        <v>98</v>
      </c>
      <c r="K8" s="322" t="s">
        <v>562</v>
      </c>
      <c r="L8" s="1443" t="s">
        <v>181</v>
      </c>
      <c r="M8" s="1444"/>
      <c r="N8" s="1443" t="s">
        <v>182</v>
      </c>
      <c r="O8" s="1444"/>
      <c r="P8" s="1502"/>
      <c r="Q8" s="1503"/>
      <c r="R8" s="1502"/>
      <c r="S8" s="1503"/>
      <c r="T8" s="339"/>
      <c r="U8" s="1600"/>
      <c r="V8" s="1441"/>
      <c r="W8" s="1436"/>
      <c r="X8" s="1437"/>
    </row>
    <row r="9" spans="1:24" ht="12" customHeight="1">
      <c r="A9" s="1353"/>
      <c r="B9" s="1608"/>
      <c r="C9" s="1464"/>
      <c r="D9" s="1494"/>
      <c r="E9" s="372"/>
      <c r="G9" s="1127" t="s">
        <v>873</v>
      </c>
      <c r="H9" s="289"/>
      <c r="I9" s="1392" t="s">
        <v>98</v>
      </c>
      <c r="J9" s="1477">
        <v>117</v>
      </c>
      <c r="K9" s="1474" t="s">
        <v>530</v>
      </c>
      <c r="L9" s="1482" t="s">
        <v>553</v>
      </c>
      <c r="M9" s="1483"/>
      <c r="N9" s="1595" t="s">
        <v>554</v>
      </c>
      <c r="O9" s="1596"/>
      <c r="P9" s="1419"/>
      <c r="Q9" s="1420"/>
      <c r="R9" s="1419"/>
      <c r="S9" s="1420"/>
      <c r="T9" s="1259"/>
      <c r="U9" s="1600"/>
      <c r="V9" s="1441"/>
      <c r="W9" s="1436"/>
      <c r="X9" s="1437"/>
    </row>
    <row r="10" spans="1:24" ht="12" customHeight="1">
      <c r="A10" s="1353"/>
      <c r="B10" s="1608"/>
      <c r="C10" s="1464"/>
      <c r="D10" s="1495"/>
      <c r="E10" s="372"/>
      <c r="G10" s="1127"/>
      <c r="H10" s="289"/>
      <c r="I10" s="1393"/>
      <c r="J10" s="1506"/>
      <c r="K10" s="1507"/>
      <c r="L10" s="1484"/>
      <c r="M10" s="1485"/>
      <c r="N10" s="1597"/>
      <c r="O10" s="1598"/>
      <c r="P10" s="1421"/>
      <c r="Q10" s="1421"/>
      <c r="R10" s="1421"/>
      <c r="S10" s="1421"/>
      <c r="T10" s="1260"/>
      <c r="U10" s="1600"/>
      <c r="V10" s="1441"/>
      <c r="W10" s="1436"/>
      <c r="X10" s="1437"/>
    </row>
    <row r="11" spans="1:24" ht="12" customHeight="1">
      <c r="A11" s="1353"/>
      <c r="B11" s="1608"/>
      <c r="C11" s="1464"/>
      <c r="D11" s="269"/>
      <c r="E11" s="406"/>
      <c r="G11" s="1127"/>
      <c r="H11" s="289"/>
      <c r="I11" s="1286" t="s">
        <v>572</v>
      </c>
      <c r="J11" s="1472">
        <v>86</v>
      </c>
      <c r="K11" s="1336" t="s">
        <v>530</v>
      </c>
      <c r="L11" s="1342" t="s">
        <v>555</v>
      </c>
      <c r="M11" s="1343"/>
      <c r="N11" s="1342" t="s">
        <v>556</v>
      </c>
      <c r="O11" s="1343"/>
      <c r="P11" s="1419"/>
      <c r="Q11" s="1420"/>
      <c r="R11" s="1419"/>
      <c r="S11" s="1420"/>
      <c r="T11" s="1259"/>
      <c r="U11" s="1600"/>
      <c r="V11" s="1441"/>
      <c r="W11" s="1436"/>
      <c r="X11" s="1437"/>
    </row>
    <row r="12" spans="1:24" ht="12" customHeight="1">
      <c r="A12" s="1353"/>
      <c r="B12" s="1620"/>
      <c r="C12" s="1464"/>
      <c r="D12" s="269"/>
      <c r="E12" s="406"/>
      <c r="G12" s="1127"/>
      <c r="H12" s="289"/>
      <c r="I12" s="1393"/>
      <c r="J12" s="1473"/>
      <c r="K12" s="1380"/>
      <c r="L12" s="1362"/>
      <c r="M12" s="1363"/>
      <c r="N12" s="1362"/>
      <c r="O12" s="1363"/>
      <c r="P12" s="1421"/>
      <c r="Q12" s="1421"/>
      <c r="R12" s="1421"/>
      <c r="S12" s="1421"/>
      <c r="T12" s="1260"/>
      <c r="U12" s="1600"/>
      <c r="V12" s="1441"/>
      <c r="W12" s="1436"/>
      <c r="X12" s="1437"/>
    </row>
    <row r="13" spans="1:24" ht="24" customHeight="1">
      <c r="A13" s="1353"/>
      <c r="B13" s="1608"/>
      <c r="C13" s="1464"/>
      <c r="D13" s="362"/>
      <c r="E13" s="406"/>
      <c r="G13" s="1127"/>
      <c r="H13" s="350" t="s">
        <v>170</v>
      </c>
      <c r="I13" s="1615" t="s">
        <v>149</v>
      </c>
      <c r="J13" s="1609">
        <v>55</v>
      </c>
      <c r="K13" s="1270" t="s">
        <v>545</v>
      </c>
      <c r="L13" s="1447" t="s">
        <v>144</v>
      </c>
      <c r="M13" s="1447"/>
      <c r="N13" s="1449" t="s">
        <v>386</v>
      </c>
      <c r="O13" s="1450"/>
      <c r="P13" s="1284"/>
      <c r="Q13" s="1285"/>
      <c r="R13" s="1284"/>
      <c r="S13" s="1285"/>
      <c r="T13" s="1355"/>
      <c r="U13" s="1600"/>
      <c r="V13" s="1441"/>
      <c r="W13" s="1436"/>
      <c r="X13" s="1437"/>
    </row>
    <row r="14" spans="1:24" ht="24" customHeight="1">
      <c r="A14" s="1353"/>
      <c r="B14" s="1608"/>
      <c r="C14" s="1464"/>
      <c r="D14" s="1261" t="s">
        <v>600</v>
      </c>
      <c r="E14" s="406"/>
      <c r="G14" s="1127"/>
      <c r="H14" s="635"/>
      <c r="I14" s="1615"/>
      <c r="J14" s="1609"/>
      <c r="K14" s="1617"/>
      <c r="L14" s="1447" t="s">
        <v>145</v>
      </c>
      <c r="M14" s="1447"/>
      <c r="N14" s="1451"/>
      <c r="O14" s="1452"/>
      <c r="P14" s="1284"/>
      <c r="Q14" s="1285"/>
      <c r="R14" s="1284"/>
      <c r="S14" s="1285"/>
      <c r="T14" s="1356"/>
      <c r="U14" s="1600"/>
      <c r="V14" s="1441"/>
      <c r="W14" s="1436"/>
      <c r="X14" s="1437"/>
    </row>
    <row r="15" spans="1:24" ht="24" customHeight="1">
      <c r="A15" s="1353"/>
      <c r="B15" s="1608"/>
      <c r="C15" s="1464"/>
      <c r="D15" s="1261"/>
      <c r="E15" s="406"/>
      <c r="G15" s="1127"/>
      <c r="H15" s="289"/>
      <c r="I15" s="1615"/>
      <c r="J15" s="1609"/>
      <c r="K15" s="1271"/>
      <c r="L15" s="1447" t="s">
        <v>146</v>
      </c>
      <c r="M15" s="1448"/>
      <c r="N15" s="1453" t="s">
        <v>385</v>
      </c>
      <c r="O15" s="1454"/>
      <c r="P15" s="1284"/>
      <c r="Q15" s="1285"/>
      <c r="R15" s="1284"/>
      <c r="S15" s="1285"/>
      <c r="T15" s="1356"/>
      <c r="U15" s="1600"/>
      <c r="V15" s="1441"/>
      <c r="W15" s="1436"/>
      <c r="X15" s="1437"/>
    </row>
    <row r="16" spans="1:24" ht="24" customHeight="1">
      <c r="A16" s="1353"/>
      <c r="B16" s="349"/>
      <c r="C16" s="391"/>
      <c r="D16" s="1261"/>
      <c r="E16" s="406"/>
      <c r="G16" s="1127"/>
      <c r="H16" s="289"/>
      <c r="I16" s="324" t="s">
        <v>171</v>
      </c>
      <c r="J16" s="643">
        <v>120</v>
      </c>
      <c r="K16" s="322" t="s">
        <v>561</v>
      </c>
      <c r="L16" s="1618"/>
      <c r="M16" s="1619"/>
      <c r="N16" s="1453" t="s">
        <v>172</v>
      </c>
      <c r="O16" s="1454"/>
      <c r="P16" s="1422"/>
      <c r="Q16" s="1423"/>
      <c r="R16" s="1422"/>
      <c r="S16" s="1423"/>
      <c r="T16" s="339"/>
      <c r="U16" s="1600"/>
      <c r="V16" s="1441"/>
      <c r="W16" s="1436"/>
      <c r="X16" s="1437"/>
    </row>
    <row r="17" spans="1:24" s="183" customFormat="1" ht="24" customHeight="1">
      <c r="A17" s="1272" t="s">
        <v>663</v>
      </c>
      <c r="B17" s="1461"/>
      <c r="C17" s="365"/>
      <c r="D17" s="328" t="str">
        <f>Henkan(V5)</f>
        <v/>
      </c>
      <c r="E17" s="434"/>
      <c r="G17" s="1612"/>
      <c r="H17" s="297"/>
      <c r="I17" s="278" t="s">
        <v>596</v>
      </c>
      <c r="J17" s="279" t="s">
        <v>6</v>
      </c>
      <c r="K17" s="280" t="s">
        <v>538</v>
      </c>
      <c r="L17" s="281" t="s">
        <v>154</v>
      </c>
      <c r="M17" s="282" t="s">
        <v>17</v>
      </c>
      <c r="N17" s="282" t="s">
        <v>220</v>
      </c>
      <c r="O17" s="368" t="s">
        <v>219</v>
      </c>
      <c r="P17" s="521" t="s">
        <v>221</v>
      </c>
      <c r="Q17" s="522" t="s">
        <v>537</v>
      </c>
      <c r="R17" s="524"/>
      <c r="S17" s="523"/>
      <c r="T17" s="54"/>
      <c r="U17" s="1601"/>
      <c r="V17" s="1442"/>
      <c r="W17" s="1438"/>
      <c r="X17" s="1439"/>
    </row>
    <row r="18" spans="1:24" s="184" customFormat="1" ht="24" customHeight="1">
      <c r="A18" s="1621"/>
      <c r="B18" s="138"/>
      <c r="C18" s="388"/>
      <c r="D18" s="1493">
        <f>Henkan(U18)</f>
        <v>0</v>
      </c>
      <c r="E18" s="393"/>
      <c r="F18" s="303"/>
      <c r="G18" s="1126" t="s">
        <v>713</v>
      </c>
      <c r="H18" s="1610" t="s">
        <v>173</v>
      </c>
      <c r="I18" s="290" t="s">
        <v>147</v>
      </c>
      <c r="J18" s="640">
        <v>42</v>
      </c>
      <c r="K18" s="357" t="s">
        <v>185</v>
      </c>
      <c r="L18" s="1445" t="s">
        <v>150</v>
      </c>
      <c r="M18" s="1446"/>
      <c r="N18" s="1445" t="s">
        <v>152</v>
      </c>
      <c r="O18" s="1446"/>
      <c r="P18" s="1445" t="s">
        <v>153</v>
      </c>
      <c r="Q18" s="1446"/>
      <c r="R18" s="1445" t="s">
        <v>155</v>
      </c>
      <c r="S18" s="1446"/>
      <c r="T18" s="338"/>
      <c r="U18" s="1590" t="s">
        <v>523</v>
      </c>
      <c r="V18" s="1440"/>
      <c r="W18" s="1434"/>
      <c r="X18" s="1435"/>
    </row>
    <row r="19" spans="1:24" s="184" customFormat="1" ht="24" customHeight="1">
      <c r="A19" s="1622"/>
      <c r="B19" s="139"/>
      <c r="C19" s="370"/>
      <c r="D19" s="1494"/>
      <c r="E19" s="394"/>
      <c r="F19" s="303"/>
      <c r="G19" s="1127"/>
      <c r="H19" s="1611"/>
      <c r="I19" s="332" t="s">
        <v>511</v>
      </c>
      <c r="J19" s="641">
        <v>47</v>
      </c>
      <c r="K19" s="326" t="s">
        <v>530</v>
      </c>
      <c r="L19" s="1465" t="s">
        <v>512</v>
      </c>
      <c r="M19" s="1466"/>
      <c r="N19" s="1467" t="s">
        <v>560</v>
      </c>
      <c r="O19" s="1468"/>
      <c r="P19" s="1602"/>
      <c r="Q19" s="1603"/>
      <c r="R19" s="1602"/>
      <c r="S19" s="1603"/>
      <c r="T19" s="331"/>
      <c r="U19" s="1591"/>
      <c r="V19" s="1441"/>
      <c r="W19" s="1436"/>
      <c r="X19" s="1437"/>
    </row>
    <row r="20" spans="1:24" ht="24" customHeight="1">
      <c r="A20" s="1622"/>
      <c r="B20" s="333"/>
      <c r="C20" s="370"/>
      <c r="D20" s="1494"/>
      <c r="E20" s="394"/>
      <c r="F20" s="268"/>
      <c r="G20" s="1127"/>
      <c r="H20" s="1611"/>
      <c r="I20" s="324" t="s">
        <v>148</v>
      </c>
      <c r="J20" s="642">
        <v>50</v>
      </c>
      <c r="K20" s="326" t="s">
        <v>530</v>
      </c>
      <c r="L20" s="1593" t="s">
        <v>656</v>
      </c>
      <c r="M20" s="1594"/>
      <c r="N20" s="1593" t="s">
        <v>657</v>
      </c>
      <c r="O20" s="1594"/>
      <c r="P20" s="1284"/>
      <c r="Q20" s="1285"/>
      <c r="R20" s="1284"/>
      <c r="S20" s="1285"/>
      <c r="T20" s="339"/>
      <c r="U20" s="1591"/>
      <c r="V20" s="1441"/>
      <c r="W20" s="1436"/>
      <c r="X20" s="1437"/>
    </row>
    <row r="21" spans="1:24" ht="12" customHeight="1">
      <c r="A21" s="1622"/>
      <c r="B21" s="1264"/>
      <c r="C21" s="1463"/>
      <c r="D21" s="1494"/>
      <c r="E21" s="394"/>
      <c r="F21" s="268"/>
      <c r="G21" s="1127"/>
      <c r="H21" s="289"/>
      <c r="I21" s="1392" t="s">
        <v>98</v>
      </c>
      <c r="J21" s="1477">
        <v>117</v>
      </c>
      <c r="K21" s="1474" t="s">
        <v>530</v>
      </c>
      <c r="L21" s="1482" t="s">
        <v>553</v>
      </c>
      <c r="M21" s="1483"/>
      <c r="N21" s="1595" t="s">
        <v>554</v>
      </c>
      <c r="O21" s="1596"/>
      <c r="P21" s="1419"/>
      <c r="Q21" s="1420"/>
      <c r="R21" s="1419"/>
      <c r="S21" s="1420"/>
      <c r="T21" s="1259"/>
      <c r="U21" s="1591"/>
      <c r="V21" s="1441"/>
      <c r="W21" s="1436"/>
      <c r="X21" s="1437"/>
    </row>
    <row r="22" spans="1:24" ht="12" customHeight="1">
      <c r="A22" s="1622"/>
      <c r="B22" s="1264"/>
      <c r="C22" s="1463"/>
      <c r="D22" s="1494"/>
      <c r="E22" s="394"/>
      <c r="F22" s="268"/>
      <c r="G22" s="1127"/>
      <c r="H22" s="289"/>
      <c r="I22" s="1393"/>
      <c r="J22" s="1506"/>
      <c r="K22" s="1507"/>
      <c r="L22" s="1484"/>
      <c r="M22" s="1485"/>
      <c r="N22" s="1597"/>
      <c r="O22" s="1598"/>
      <c r="P22" s="1421"/>
      <c r="Q22" s="1421"/>
      <c r="R22" s="1421"/>
      <c r="S22" s="1421"/>
      <c r="T22" s="1260"/>
      <c r="U22" s="1591"/>
      <c r="V22" s="1441"/>
      <c r="W22" s="1436"/>
      <c r="X22" s="1437"/>
    </row>
    <row r="23" spans="1:24" ht="24" customHeight="1">
      <c r="A23" s="1622"/>
      <c r="B23" s="1264"/>
      <c r="C23" s="1464"/>
      <c r="D23" s="1495"/>
      <c r="E23" s="394"/>
      <c r="F23" s="268"/>
      <c r="G23" s="1127" t="s">
        <v>874</v>
      </c>
      <c r="H23" s="340" t="s">
        <v>174</v>
      </c>
      <c r="I23" s="1615" t="s">
        <v>149</v>
      </c>
      <c r="J23" s="1609">
        <v>55</v>
      </c>
      <c r="K23" s="1270" t="s">
        <v>545</v>
      </c>
      <c r="L23" s="1447" t="s">
        <v>144</v>
      </c>
      <c r="M23" s="1447"/>
      <c r="N23" s="1449" t="s">
        <v>387</v>
      </c>
      <c r="O23" s="1450"/>
      <c r="P23" s="1284"/>
      <c r="Q23" s="1285"/>
      <c r="R23" s="1284"/>
      <c r="S23" s="1285"/>
      <c r="T23" s="1355"/>
      <c r="U23" s="1591"/>
      <c r="V23" s="1441"/>
      <c r="W23" s="1436"/>
      <c r="X23" s="1437"/>
    </row>
    <row r="24" spans="1:24" ht="24" customHeight="1">
      <c r="A24" s="1622"/>
      <c r="B24" s="1264"/>
      <c r="C24" s="1464"/>
      <c r="D24" s="269"/>
      <c r="E24" s="395"/>
      <c r="F24" s="268"/>
      <c r="G24" s="1127"/>
      <c r="H24" s="289"/>
      <c r="I24" s="1615"/>
      <c r="J24" s="1609"/>
      <c r="K24" s="1617"/>
      <c r="L24" s="1447" t="s">
        <v>145</v>
      </c>
      <c r="M24" s="1447"/>
      <c r="N24" s="1451"/>
      <c r="O24" s="1452"/>
      <c r="P24" s="1284"/>
      <c r="Q24" s="1285"/>
      <c r="R24" s="1284"/>
      <c r="S24" s="1285"/>
      <c r="T24" s="1356"/>
      <c r="U24" s="1591"/>
      <c r="V24" s="1441"/>
      <c r="W24" s="1436"/>
      <c r="X24" s="1437"/>
    </row>
    <row r="25" spans="1:24" ht="24" customHeight="1">
      <c r="A25" s="1622"/>
      <c r="B25" s="1264"/>
      <c r="C25" s="1464"/>
      <c r="D25" s="269"/>
      <c r="E25" s="395"/>
      <c r="F25" s="268"/>
      <c r="G25" s="1127"/>
      <c r="H25" s="289"/>
      <c r="I25" s="1615"/>
      <c r="J25" s="1609"/>
      <c r="K25" s="1271"/>
      <c r="L25" s="1447" t="s">
        <v>146</v>
      </c>
      <c r="M25" s="1448"/>
      <c r="N25" s="1453" t="s">
        <v>385</v>
      </c>
      <c r="O25" s="1454"/>
      <c r="P25" s="1284"/>
      <c r="Q25" s="1285"/>
      <c r="R25" s="1284"/>
      <c r="S25" s="1285"/>
      <c r="T25" s="1356"/>
      <c r="U25" s="1591"/>
      <c r="V25" s="1441"/>
      <c r="W25" s="1436"/>
      <c r="X25" s="1437"/>
    </row>
    <row r="26" spans="1:24" s="184" customFormat="1" ht="45" customHeight="1">
      <c r="A26" s="1622"/>
      <c r="B26" s="144"/>
      <c r="C26" s="371"/>
      <c r="D26" s="321" t="s">
        <v>641</v>
      </c>
      <c r="E26" s="395"/>
      <c r="F26" s="303"/>
      <c r="G26" s="1127"/>
      <c r="H26" s="340"/>
      <c r="I26" s="352" t="s">
        <v>180</v>
      </c>
      <c r="J26" s="644">
        <v>98</v>
      </c>
      <c r="K26" s="322" t="s">
        <v>562</v>
      </c>
      <c r="L26" s="1443" t="s">
        <v>181</v>
      </c>
      <c r="M26" s="1444"/>
      <c r="N26" s="1443" t="s">
        <v>182</v>
      </c>
      <c r="O26" s="1444"/>
      <c r="P26" s="1502"/>
      <c r="Q26" s="1503"/>
      <c r="R26" s="1502"/>
      <c r="S26" s="1503"/>
      <c r="T26" s="339"/>
      <c r="U26" s="1591"/>
      <c r="V26" s="1441"/>
      <c r="W26" s="1436"/>
      <c r="X26" s="1437"/>
    </row>
    <row r="27" spans="1:24" s="183" customFormat="1" ht="24" customHeight="1">
      <c r="A27" s="1272" t="s">
        <v>663</v>
      </c>
      <c r="B27" s="1623"/>
      <c r="C27" s="396"/>
      <c r="D27" s="328" t="str">
        <f>Henkan(V18)</f>
        <v/>
      </c>
      <c r="E27" s="397"/>
      <c r="F27" s="276"/>
      <c r="G27" s="1127"/>
      <c r="H27" s="297"/>
      <c r="I27" s="278" t="s">
        <v>596</v>
      </c>
      <c r="J27" s="279" t="s">
        <v>6</v>
      </c>
      <c r="K27" s="280" t="s">
        <v>538</v>
      </c>
      <c r="L27" s="281" t="s">
        <v>154</v>
      </c>
      <c r="M27" s="294" t="s">
        <v>17</v>
      </c>
      <c r="N27" s="282" t="s">
        <v>220</v>
      </c>
      <c r="O27" s="283" t="s">
        <v>402</v>
      </c>
      <c r="P27" s="282" t="s">
        <v>212</v>
      </c>
      <c r="Q27" s="282" t="s">
        <v>658</v>
      </c>
      <c r="R27" s="521"/>
      <c r="S27" s="525"/>
      <c r="T27" s="54"/>
      <c r="U27" s="1592"/>
      <c r="V27" s="1442"/>
      <c r="W27" s="1438"/>
      <c r="X27" s="1439"/>
    </row>
    <row r="28" spans="1:24" s="184" customFormat="1" ht="12" customHeight="1">
      <c r="A28" s="1578"/>
      <c r="B28" s="1268"/>
      <c r="C28" s="1607"/>
      <c r="D28" s="1351">
        <f>Henkan(U28)</f>
        <v>0</v>
      </c>
      <c r="E28" s="1624">
        <v>1</v>
      </c>
      <c r="G28" s="1127"/>
      <c r="H28" s="1616" t="s">
        <v>176</v>
      </c>
      <c r="I28" s="1286" t="s">
        <v>576</v>
      </c>
      <c r="J28" s="1528">
        <v>60</v>
      </c>
      <c r="K28" s="373" t="s">
        <v>573</v>
      </c>
      <c r="L28" s="1336" t="s">
        <v>577</v>
      </c>
      <c r="M28" s="1337"/>
      <c r="N28" s="1338" t="s">
        <v>579</v>
      </c>
      <c r="O28" s="1339"/>
      <c r="P28" s="1334" t="s">
        <v>582</v>
      </c>
      <c r="Q28" s="1335"/>
      <c r="R28" s="1400" t="s">
        <v>585</v>
      </c>
      <c r="S28" s="1335"/>
      <c r="T28" s="1402"/>
      <c r="U28" s="1590" t="s">
        <v>523</v>
      </c>
      <c r="V28" s="1440"/>
      <c r="W28" s="1523"/>
      <c r="X28" s="1328" t="s">
        <v>9</v>
      </c>
    </row>
    <row r="29" spans="1:24" s="184" customFormat="1" ht="12" customHeight="1">
      <c r="A29" s="1579"/>
      <c r="B29" s="1269"/>
      <c r="C29" s="1537"/>
      <c r="D29" s="1352"/>
      <c r="E29" s="1625"/>
      <c r="G29" s="1127"/>
      <c r="H29" s="1522"/>
      <c r="I29" s="1469"/>
      <c r="J29" s="1519"/>
      <c r="K29" s="374" t="s">
        <v>574</v>
      </c>
      <c r="L29" s="1376" t="s">
        <v>578</v>
      </c>
      <c r="M29" s="1504"/>
      <c r="N29" s="1299" t="s">
        <v>580</v>
      </c>
      <c r="O29" s="1300"/>
      <c r="P29" s="1301" t="s">
        <v>583</v>
      </c>
      <c r="Q29" s="1301"/>
      <c r="R29" s="1280" t="s">
        <v>586</v>
      </c>
      <c r="S29" s="1281"/>
      <c r="T29" s="1290"/>
      <c r="U29" s="1591"/>
      <c r="V29" s="1441"/>
      <c r="W29" s="1524"/>
      <c r="X29" s="1307"/>
    </row>
    <row r="30" spans="1:24" s="184" customFormat="1" ht="12" customHeight="1">
      <c r="A30" s="1579"/>
      <c r="B30" s="1269"/>
      <c r="C30" s="1538"/>
      <c r="D30" s="1352"/>
      <c r="E30" s="1625"/>
      <c r="G30" s="1127"/>
      <c r="H30" s="1522"/>
      <c r="I30" s="1287"/>
      <c r="J30" s="1473"/>
      <c r="K30" s="374" t="s">
        <v>575</v>
      </c>
      <c r="L30" s="1374" t="s">
        <v>671</v>
      </c>
      <c r="M30" s="1375"/>
      <c r="N30" s="1376" t="s">
        <v>581</v>
      </c>
      <c r="O30" s="1377"/>
      <c r="P30" s="1372" t="s">
        <v>584</v>
      </c>
      <c r="Q30" s="1373"/>
      <c r="R30" s="1282"/>
      <c r="S30" s="1283"/>
      <c r="T30" s="1276"/>
      <c r="U30" s="1591"/>
      <c r="V30" s="1441"/>
      <c r="W30" s="1524"/>
      <c r="X30" s="1308"/>
    </row>
    <row r="31" spans="1:24" ht="24" customHeight="1">
      <c r="A31" s="1579"/>
      <c r="B31" s="1264"/>
      <c r="C31" s="1464"/>
      <c r="D31" s="1352"/>
      <c r="E31" s="439">
        <v>1</v>
      </c>
      <c r="G31" s="1127"/>
      <c r="H31" s="1522"/>
      <c r="I31" s="1286" t="s">
        <v>15</v>
      </c>
      <c r="J31" s="1472">
        <v>77</v>
      </c>
      <c r="K31" s="1322" t="s">
        <v>526</v>
      </c>
      <c r="L31" s="1324" t="s">
        <v>24</v>
      </c>
      <c r="M31" s="1325"/>
      <c r="N31" s="1316" t="s">
        <v>21</v>
      </c>
      <c r="O31" s="1317"/>
      <c r="P31" s="1284"/>
      <c r="Q31" s="1285"/>
      <c r="R31" s="1284"/>
      <c r="S31" s="1285"/>
      <c r="T31" s="1276"/>
      <c r="U31" s="1591"/>
      <c r="V31" s="1441"/>
      <c r="W31" s="1524"/>
      <c r="X31" s="375" t="s">
        <v>10</v>
      </c>
    </row>
    <row r="32" spans="1:24" ht="24" customHeight="1">
      <c r="A32" s="1579"/>
      <c r="B32" s="1265"/>
      <c r="C32" s="1464"/>
      <c r="D32" s="1352"/>
      <c r="E32" s="439">
        <v>1</v>
      </c>
      <c r="G32" s="1127"/>
      <c r="H32" s="1522"/>
      <c r="I32" s="1287"/>
      <c r="J32" s="1473"/>
      <c r="K32" s="1323"/>
      <c r="L32" s="1326"/>
      <c r="M32" s="1327"/>
      <c r="N32" s="1316" t="s">
        <v>22</v>
      </c>
      <c r="O32" s="1317"/>
      <c r="P32" s="1284"/>
      <c r="Q32" s="1285"/>
      <c r="R32" s="1284"/>
      <c r="S32" s="1285"/>
      <c r="T32" s="1276"/>
      <c r="U32" s="1591"/>
      <c r="V32" s="1441"/>
      <c r="W32" s="1524"/>
      <c r="X32" s="375" t="s">
        <v>11</v>
      </c>
    </row>
    <row r="33" spans="1:24" ht="24" customHeight="1">
      <c r="A33" s="1579"/>
      <c r="B33" s="1264"/>
      <c r="C33" s="1464"/>
      <c r="D33" s="1533"/>
      <c r="E33" s="439">
        <v>1</v>
      </c>
      <c r="G33" s="1127"/>
      <c r="H33" s="1613" t="s">
        <v>175</v>
      </c>
      <c r="I33" s="1286" t="s">
        <v>14</v>
      </c>
      <c r="J33" s="1472">
        <v>81</v>
      </c>
      <c r="K33" s="1322" t="s">
        <v>526</v>
      </c>
      <c r="L33" s="1292" t="s">
        <v>19</v>
      </c>
      <c r="M33" s="1293"/>
      <c r="N33" s="1496" t="s">
        <v>598</v>
      </c>
      <c r="O33" s="1497"/>
      <c r="P33" s="1284"/>
      <c r="Q33" s="1285"/>
      <c r="R33" s="1284"/>
      <c r="S33" s="1285"/>
      <c r="T33" s="1276"/>
      <c r="U33" s="1591"/>
      <c r="V33" s="1441"/>
      <c r="W33" s="1524"/>
      <c r="X33" s="375" t="s">
        <v>12</v>
      </c>
    </row>
    <row r="34" spans="1:24" ht="24" customHeight="1">
      <c r="A34" s="1579"/>
      <c r="B34" s="1264"/>
      <c r="C34" s="1464"/>
      <c r="D34" s="399"/>
      <c r="E34" s="440">
        <v>1</v>
      </c>
      <c r="G34" s="1127"/>
      <c r="H34" s="1613"/>
      <c r="I34" s="1287"/>
      <c r="J34" s="1473"/>
      <c r="K34" s="1323"/>
      <c r="L34" s="1292" t="s">
        <v>20</v>
      </c>
      <c r="M34" s="1293"/>
      <c r="N34" s="1498"/>
      <c r="O34" s="1499"/>
      <c r="P34" s="1284"/>
      <c r="Q34" s="1285"/>
      <c r="R34" s="1284"/>
      <c r="S34" s="1285"/>
      <c r="T34" s="1276"/>
      <c r="U34" s="1591"/>
      <c r="V34" s="1441"/>
      <c r="W34" s="1524"/>
      <c r="X34" s="375" t="s">
        <v>13</v>
      </c>
    </row>
    <row r="35" spans="1:24" s="184" customFormat="1" ht="45" customHeight="1">
      <c r="A35" s="1579"/>
      <c r="B35" s="335"/>
      <c r="C35" s="371"/>
      <c r="D35" s="269"/>
      <c r="E35" s="406"/>
      <c r="G35" s="1127"/>
      <c r="H35" s="1613"/>
      <c r="I35" s="352" t="s">
        <v>180</v>
      </c>
      <c r="J35" s="644">
        <v>98</v>
      </c>
      <c r="K35" s="322" t="s">
        <v>562</v>
      </c>
      <c r="L35" s="1443" t="s">
        <v>181</v>
      </c>
      <c r="M35" s="1444"/>
      <c r="N35" s="1443" t="s">
        <v>182</v>
      </c>
      <c r="O35" s="1444"/>
      <c r="P35" s="1502"/>
      <c r="Q35" s="1503"/>
      <c r="R35" s="1502"/>
      <c r="S35" s="1503"/>
      <c r="T35" s="339"/>
      <c r="U35" s="1591"/>
      <c r="V35" s="1441"/>
      <c r="W35" s="1524"/>
      <c r="X35" s="1365"/>
    </row>
    <row r="36" spans="1:24" ht="12" customHeight="1">
      <c r="A36" s="1579"/>
      <c r="B36" s="1269"/>
      <c r="C36" s="1464"/>
      <c r="D36" s="1605" t="s">
        <v>641</v>
      </c>
      <c r="E36" s="406"/>
      <c r="G36" s="1127"/>
      <c r="H36" s="1613"/>
      <c r="I36" s="1392" t="s">
        <v>98</v>
      </c>
      <c r="J36" s="1477">
        <v>117</v>
      </c>
      <c r="K36" s="1474" t="s">
        <v>530</v>
      </c>
      <c r="L36" s="1359" t="s">
        <v>553</v>
      </c>
      <c r="M36" s="1360"/>
      <c r="N36" s="1364" t="s">
        <v>554</v>
      </c>
      <c r="O36" s="1360"/>
      <c r="P36" s="1419"/>
      <c r="Q36" s="1420"/>
      <c r="R36" s="1419"/>
      <c r="S36" s="1420"/>
      <c r="T36" s="1259"/>
      <c r="U36" s="1591"/>
      <c r="V36" s="1441"/>
      <c r="W36" s="1524"/>
      <c r="X36" s="1366"/>
    </row>
    <row r="37" spans="1:24" ht="12" customHeight="1">
      <c r="A37" s="1579"/>
      <c r="B37" s="1269"/>
      <c r="C37" s="1464"/>
      <c r="D37" s="1606"/>
      <c r="E37" s="406"/>
      <c r="G37" s="1127"/>
      <c r="H37" s="1613"/>
      <c r="I37" s="1393"/>
      <c r="J37" s="1506"/>
      <c r="K37" s="1507"/>
      <c r="L37" s="1361"/>
      <c r="M37" s="1361"/>
      <c r="N37" s="1361"/>
      <c r="O37" s="1361"/>
      <c r="P37" s="1421"/>
      <c r="Q37" s="1421"/>
      <c r="R37" s="1421"/>
      <c r="S37" s="1421"/>
      <c r="T37" s="1260"/>
      <c r="U37" s="1591"/>
      <c r="V37" s="1441"/>
      <c r="W37" s="1524"/>
      <c r="X37" s="1366"/>
    </row>
    <row r="38" spans="1:24" s="183" customFormat="1" ht="24" customHeight="1">
      <c r="A38" s="1272" t="s">
        <v>663</v>
      </c>
      <c r="B38" s="1623"/>
      <c r="C38" s="396"/>
      <c r="D38" s="328" t="str">
        <f>Henkan(V28)</f>
        <v/>
      </c>
      <c r="E38" s="400"/>
      <c r="G38" s="1612"/>
      <c r="H38" s="1614"/>
      <c r="I38" s="278" t="s">
        <v>596</v>
      </c>
      <c r="J38" s="279" t="s">
        <v>6</v>
      </c>
      <c r="K38" s="280" t="s">
        <v>538</v>
      </c>
      <c r="L38" s="296" t="s">
        <v>154</v>
      </c>
      <c r="M38" s="282" t="s">
        <v>17</v>
      </c>
      <c r="N38" s="294" t="s">
        <v>220</v>
      </c>
      <c r="O38" s="368" t="s">
        <v>402</v>
      </c>
      <c r="P38" s="294" t="s">
        <v>212</v>
      </c>
      <c r="Q38" s="282" t="s">
        <v>508</v>
      </c>
      <c r="R38" s="282" t="s">
        <v>221</v>
      </c>
      <c r="S38" s="282"/>
      <c r="T38" s="54"/>
      <c r="U38" s="1592"/>
      <c r="V38" s="1442"/>
      <c r="W38" s="1525"/>
      <c r="X38" s="1367"/>
    </row>
    <row r="46" spans="1:24">
      <c r="A46" s="319"/>
      <c r="B46" s="319"/>
    </row>
    <row r="54" spans="1:2">
      <c r="A54" s="319"/>
      <c r="B54" s="319"/>
    </row>
    <row r="62" spans="1:2">
      <c r="A62" s="319"/>
      <c r="B62" s="319"/>
    </row>
  </sheetData>
  <sheetProtection sheet="1" scenarios="1"/>
  <mergeCells count="194">
    <mergeCell ref="B33:B34"/>
    <mergeCell ref="B31:B32"/>
    <mergeCell ref="A27:B27"/>
    <mergeCell ref="B36:B37"/>
    <mergeCell ref="C36:C37"/>
    <mergeCell ref="A28:A37"/>
    <mergeCell ref="A38:B38"/>
    <mergeCell ref="D28:D33"/>
    <mergeCell ref="L24:M24"/>
    <mergeCell ref="J36:J37"/>
    <mergeCell ref="K36:K37"/>
    <mergeCell ref="L36:M37"/>
    <mergeCell ref="K33:K34"/>
    <mergeCell ref="I33:I34"/>
    <mergeCell ref="C31:C32"/>
    <mergeCell ref="E28:E30"/>
    <mergeCell ref="G5:G8"/>
    <mergeCell ref="I9:I10"/>
    <mergeCell ref="K21:K22"/>
    <mergeCell ref="I21:I22"/>
    <mergeCell ref="G23:G38"/>
    <mergeCell ref="H28:H32"/>
    <mergeCell ref="I31:I32"/>
    <mergeCell ref="C33:C34"/>
    <mergeCell ref="C23:C25"/>
    <mergeCell ref="I36:I37"/>
    <mergeCell ref="A5:A16"/>
    <mergeCell ref="D14:D16"/>
    <mergeCell ref="B23:B25"/>
    <mergeCell ref="D5:D10"/>
    <mergeCell ref="B9:B10"/>
    <mergeCell ref="B11:B12"/>
    <mergeCell ref="C9:C10"/>
    <mergeCell ref="C11:C12"/>
    <mergeCell ref="A18:A26"/>
    <mergeCell ref="P8:Q8"/>
    <mergeCell ref="V3:V4"/>
    <mergeCell ref="W5:X17"/>
    <mergeCell ref="R7:S7"/>
    <mergeCell ref="R8:S8"/>
    <mergeCell ref="K9:K10"/>
    <mergeCell ref="J9:J10"/>
    <mergeCell ref="J11:J12"/>
    <mergeCell ref="N9:O10"/>
    <mergeCell ref="N6:O6"/>
    <mergeCell ref="L11:M12"/>
    <mergeCell ref="N11:O12"/>
    <mergeCell ref="K11:K12"/>
    <mergeCell ref="L16:M16"/>
    <mergeCell ref="L6:M6"/>
    <mergeCell ref="L7:M7"/>
    <mergeCell ref="N7:O7"/>
    <mergeCell ref="L9:M10"/>
    <mergeCell ref="L8:M8"/>
    <mergeCell ref="N8:O8"/>
    <mergeCell ref="U5:U17"/>
    <mergeCell ref="N36:O37"/>
    <mergeCell ref="P36:Q37"/>
    <mergeCell ref="R36:S37"/>
    <mergeCell ref="R32:S32"/>
    <mergeCell ref="N28:O28"/>
    <mergeCell ref="L35:M35"/>
    <mergeCell ref="L31:M32"/>
    <mergeCell ref="P32:Q32"/>
    <mergeCell ref="N33:O34"/>
    <mergeCell ref="P33:Q33"/>
    <mergeCell ref="R34:S34"/>
    <mergeCell ref="R28:S28"/>
    <mergeCell ref="R29:S30"/>
    <mergeCell ref="R31:S31"/>
    <mergeCell ref="N35:O35"/>
    <mergeCell ref="P35:Q35"/>
    <mergeCell ref="R35:S35"/>
    <mergeCell ref="R33:S33"/>
    <mergeCell ref="L19:M19"/>
    <mergeCell ref="L21:M22"/>
    <mergeCell ref="L26:M26"/>
    <mergeCell ref="P28:Q28"/>
    <mergeCell ref="L33:M33"/>
    <mergeCell ref="L34:M34"/>
    <mergeCell ref="I28:I30"/>
    <mergeCell ref="L28:M28"/>
    <mergeCell ref="P34:Q34"/>
    <mergeCell ref="N32:O32"/>
    <mergeCell ref="J31:J32"/>
    <mergeCell ref="K31:K32"/>
    <mergeCell ref="L29:M29"/>
    <mergeCell ref="N29:O29"/>
    <mergeCell ref="P30:Q30"/>
    <mergeCell ref="J28:J30"/>
    <mergeCell ref="N31:O31"/>
    <mergeCell ref="L30:M30"/>
    <mergeCell ref="P31:Q31"/>
    <mergeCell ref="P29:Q29"/>
    <mergeCell ref="N26:O26"/>
    <mergeCell ref="N30:O30"/>
    <mergeCell ref="J33:J34"/>
    <mergeCell ref="L23:M23"/>
    <mergeCell ref="E3:E4"/>
    <mergeCell ref="T13:T15"/>
    <mergeCell ref="N25:O25"/>
    <mergeCell ref="P20:Q20"/>
    <mergeCell ref="R13:S15"/>
    <mergeCell ref="R16:S16"/>
    <mergeCell ref="R23:S25"/>
    <mergeCell ref="P13:Q15"/>
    <mergeCell ref="P21:Q22"/>
    <mergeCell ref="R20:S20"/>
    <mergeCell ref="P16:Q16"/>
    <mergeCell ref="N16:O16"/>
    <mergeCell ref="T23:T25"/>
    <mergeCell ref="N18:O18"/>
    <mergeCell ref="L20:M20"/>
    <mergeCell ref="N20:O20"/>
    <mergeCell ref="P18:Q18"/>
    <mergeCell ref="P19:Q19"/>
    <mergeCell ref="R18:S18"/>
    <mergeCell ref="R21:S22"/>
    <mergeCell ref="P23:Q25"/>
    <mergeCell ref="K23:K25"/>
    <mergeCell ref="G18:G22"/>
    <mergeCell ref="N19:O19"/>
    <mergeCell ref="B3:B4"/>
    <mergeCell ref="C3:C4"/>
    <mergeCell ref="G3:J3"/>
    <mergeCell ref="L4:M4"/>
    <mergeCell ref="H5:H7"/>
    <mergeCell ref="P5:Q5"/>
    <mergeCell ref="R5:S5"/>
    <mergeCell ref="L5:M5"/>
    <mergeCell ref="L15:M15"/>
    <mergeCell ref="C13:C15"/>
    <mergeCell ref="N4:O4"/>
    <mergeCell ref="P4:Q4"/>
    <mergeCell ref="R4:S4"/>
    <mergeCell ref="K3:T3"/>
    <mergeCell ref="N5:O5"/>
    <mergeCell ref="P7:Q7"/>
    <mergeCell ref="I13:I15"/>
    <mergeCell ref="N13:O14"/>
    <mergeCell ref="L13:M13"/>
    <mergeCell ref="L14:M14"/>
    <mergeCell ref="N15:O15"/>
    <mergeCell ref="K13:K15"/>
    <mergeCell ref="J13:J15"/>
    <mergeCell ref="D3:D4"/>
    <mergeCell ref="X28:X30"/>
    <mergeCell ref="W1:X1"/>
    <mergeCell ref="U3:U4"/>
    <mergeCell ref="R6:S6"/>
    <mergeCell ref="P6:Q6"/>
    <mergeCell ref="R19:S19"/>
    <mergeCell ref="R9:S10"/>
    <mergeCell ref="V5:V17"/>
    <mergeCell ref="V18:V27"/>
    <mergeCell ref="V28:V38"/>
    <mergeCell ref="X35:X38"/>
    <mergeCell ref="X3:X4"/>
    <mergeCell ref="T28:T30"/>
    <mergeCell ref="T36:T37"/>
    <mergeCell ref="U2:X2"/>
    <mergeCell ref="W28:W38"/>
    <mergeCell ref="T31:T32"/>
    <mergeCell ref="T33:T34"/>
    <mergeCell ref="R26:S26"/>
    <mergeCell ref="W18:X27"/>
    <mergeCell ref="P9:Q10"/>
    <mergeCell ref="T11:T12"/>
    <mergeCell ref="P11:Q12"/>
    <mergeCell ref="R11:S12"/>
    <mergeCell ref="U18:U27"/>
    <mergeCell ref="D36:D37"/>
    <mergeCell ref="U28:U38"/>
    <mergeCell ref="T21:T22"/>
    <mergeCell ref="T9:T10"/>
    <mergeCell ref="B28:B30"/>
    <mergeCell ref="A17:B17"/>
    <mergeCell ref="C28:C30"/>
    <mergeCell ref="B13:B15"/>
    <mergeCell ref="D18:D23"/>
    <mergeCell ref="B21:B22"/>
    <mergeCell ref="C21:C22"/>
    <mergeCell ref="N23:O24"/>
    <mergeCell ref="L18:M18"/>
    <mergeCell ref="J23:J25"/>
    <mergeCell ref="N21:O22"/>
    <mergeCell ref="H18:H20"/>
    <mergeCell ref="G9:G17"/>
    <mergeCell ref="I11:I12"/>
    <mergeCell ref="J21:J22"/>
    <mergeCell ref="L25:M25"/>
    <mergeCell ref="H33:H38"/>
    <mergeCell ref="I23:I25"/>
    <mergeCell ref="P26:Q26"/>
  </mergeCells>
  <phoneticPr fontId="4"/>
  <conditionalFormatting sqref="J17">
    <cfRule type="expression" dxfId="226" priority="75">
      <formula>$A17="-1"</formula>
    </cfRule>
  </conditionalFormatting>
  <conditionalFormatting sqref="J27">
    <cfRule type="expression" dxfId="225" priority="44">
      <formula>$A27="-1"</formula>
    </cfRule>
  </conditionalFormatting>
  <conditionalFormatting sqref="J38">
    <cfRule type="expression" dxfId="224" priority="6">
      <formula>$A38="-1"</formula>
    </cfRule>
  </conditionalFormatting>
  <conditionalFormatting sqref="K5:K16">
    <cfRule type="expression" dxfId="223" priority="78">
      <formula>$B5=1</formula>
    </cfRule>
  </conditionalFormatting>
  <conditionalFormatting sqref="K17">
    <cfRule type="expression" dxfId="222" priority="76">
      <formula>$A17="1"</formula>
    </cfRule>
  </conditionalFormatting>
  <conditionalFormatting sqref="K18:K26">
    <cfRule type="expression" dxfId="221" priority="48">
      <formula>$B18=1</formula>
    </cfRule>
  </conditionalFormatting>
  <conditionalFormatting sqref="K27">
    <cfRule type="expression" dxfId="220" priority="45">
      <formula>$A27="1"</formula>
    </cfRule>
  </conditionalFormatting>
  <conditionalFormatting sqref="K28">
    <cfRule type="expression" dxfId="219" priority="38">
      <formula>$B28=1</formula>
    </cfRule>
  </conditionalFormatting>
  <conditionalFormatting sqref="K29">
    <cfRule type="expression" dxfId="218" priority="37">
      <formula>$B28=11</formula>
    </cfRule>
  </conditionalFormatting>
  <conditionalFormatting sqref="K30">
    <cfRule type="expression" dxfId="217" priority="36">
      <formula>$B28=12</formula>
    </cfRule>
  </conditionalFormatting>
  <conditionalFormatting sqref="K31:K34">
    <cfRule type="expression" dxfId="216" priority="20" stopIfTrue="1">
      <formula>$B31=1</formula>
    </cfRule>
  </conditionalFormatting>
  <conditionalFormatting sqref="K35:K37">
    <cfRule type="expression" dxfId="215" priority="13">
      <formula>$B35=1</formula>
    </cfRule>
  </conditionalFormatting>
  <conditionalFormatting sqref="K38">
    <cfRule type="expression" dxfId="214" priority="7">
      <formula>$A38="1"</formula>
    </cfRule>
  </conditionalFormatting>
  <conditionalFormatting sqref="L17">
    <cfRule type="expression" dxfId="213" priority="74">
      <formula>$A17/10000000-TRUNC($A17/10000000)&gt;=0.29</formula>
    </cfRule>
  </conditionalFormatting>
  <conditionalFormatting sqref="L27">
    <cfRule type="expression" dxfId="212" priority="43">
      <formula>$A27/10000000-TRUNC($A27/10000000)&gt;=0.29</formula>
    </cfRule>
  </conditionalFormatting>
  <conditionalFormatting sqref="L36">
    <cfRule type="expression" dxfId="211" priority="16" stopIfTrue="1">
      <formula>$B36=21</formula>
    </cfRule>
  </conditionalFormatting>
  <conditionalFormatting sqref="L5:M13">
    <cfRule type="expression" dxfId="210" priority="83">
      <formula>$B5=21</formula>
    </cfRule>
  </conditionalFormatting>
  <conditionalFormatting sqref="L14:M14">
    <cfRule type="expression" dxfId="209" priority="82">
      <formula>$B13=22</formula>
    </cfRule>
  </conditionalFormatting>
  <conditionalFormatting sqref="L15:M15">
    <cfRule type="expression" dxfId="208" priority="81">
      <formula>$B13=23</formula>
    </cfRule>
  </conditionalFormatting>
  <conditionalFormatting sqref="L18:M23">
    <cfRule type="expression" dxfId="207" priority="53">
      <formula>$B18=21</formula>
    </cfRule>
  </conditionalFormatting>
  <conditionalFormatting sqref="L24:M24">
    <cfRule type="expression" dxfId="206" priority="52">
      <formula>$B23=22</formula>
    </cfRule>
  </conditionalFormatting>
  <conditionalFormatting sqref="L25:M25">
    <cfRule type="expression" dxfId="205" priority="51">
      <formula>$B23=23</formula>
    </cfRule>
  </conditionalFormatting>
  <conditionalFormatting sqref="L26:M26">
    <cfRule type="expression" dxfId="204" priority="47">
      <formula>$B26=21</formula>
    </cfRule>
  </conditionalFormatting>
  <conditionalFormatting sqref="L28:M28">
    <cfRule type="expression" dxfId="203" priority="35">
      <formula>$B28=26</formula>
    </cfRule>
  </conditionalFormatting>
  <conditionalFormatting sqref="L29:M29">
    <cfRule type="expression" dxfId="202" priority="34">
      <formula>$B28=21</formula>
    </cfRule>
  </conditionalFormatting>
  <conditionalFormatting sqref="L30:M30">
    <cfRule type="expression" dxfId="201" priority="33">
      <formula>$B28=22</formula>
    </cfRule>
  </conditionalFormatting>
  <conditionalFormatting sqref="L31:M33">
    <cfRule type="expression" dxfId="200" priority="18" stopIfTrue="1">
      <formula>$B31=21</formula>
    </cfRule>
  </conditionalFormatting>
  <conditionalFormatting sqref="L34:M34">
    <cfRule type="expression" dxfId="199" priority="19" stopIfTrue="1">
      <formula>$B33=22</formula>
    </cfRule>
  </conditionalFormatting>
  <conditionalFormatting sqref="L35:M35">
    <cfRule type="expression" dxfId="198" priority="12">
      <formula>$B35=21</formula>
    </cfRule>
  </conditionalFormatting>
  <conditionalFormatting sqref="M17">
    <cfRule type="expression" dxfId="197" priority="73">
      <formula>$A17/1000000-TRUNC($A17/1000000)&gt;=0.29</formula>
    </cfRule>
  </conditionalFormatting>
  <conditionalFormatting sqref="M38">
    <cfRule type="expression" dxfId="196" priority="5">
      <formula>$A38/1000000-TRUNC($A38/1000000)&gt;=0.29</formula>
    </cfRule>
  </conditionalFormatting>
  <conditionalFormatting sqref="N17">
    <cfRule type="expression" dxfId="195" priority="72">
      <formula>$A17/100000-TRUNC($A17/100000)&gt;=0.29</formula>
    </cfRule>
  </conditionalFormatting>
  <conditionalFormatting sqref="N27">
    <cfRule type="expression" dxfId="194" priority="42">
      <formula>$A27/100000-TRUNC($A27/100000)&gt;=0.29</formula>
    </cfRule>
  </conditionalFormatting>
  <conditionalFormatting sqref="N36">
    <cfRule type="expression" dxfId="193" priority="15" stopIfTrue="1">
      <formula>$B36=31</formula>
    </cfRule>
  </conditionalFormatting>
  <conditionalFormatting sqref="N5:O14">
    <cfRule type="expression" dxfId="192" priority="80">
      <formula>$B5=31</formula>
    </cfRule>
  </conditionalFormatting>
  <conditionalFormatting sqref="N15:O15">
    <cfRule type="expression" dxfId="191" priority="79">
      <formula>$B13=33</formula>
    </cfRule>
  </conditionalFormatting>
  <conditionalFormatting sqref="N16:O16">
    <cfRule type="expression" dxfId="190" priority="77">
      <formula>$B16=31</formula>
    </cfRule>
  </conditionalFormatting>
  <conditionalFormatting sqref="N18:O24">
    <cfRule type="expression" dxfId="189" priority="50">
      <formula>$B18=31</formula>
    </cfRule>
  </conditionalFormatting>
  <conditionalFormatting sqref="N25:O25">
    <cfRule type="expression" dxfId="188" priority="49">
      <formula>$B23=33</formula>
    </cfRule>
  </conditionalFormatting>
  <conditionalFormatting sqref="N26:O26">
    <cfRule type="expression" dxfId="187" priority="46">
      <formula>$B26=31</formula>
    </cfRule>
  </conditionalFormatting>
  <conditionalFormatting sqref="N28:O28">
    <cfRule type="expression" dxfId="186" priority="32">
      <formula>$B28=36</formula>
    </cfRule>
  </conditionalFormatting>
  <conditionalFormatting sqref="N29:O29">
    <cfRule type="expression" dxfId="185" priority="31">
      <formula>$B28=37</formula>
    </cfRule>
  </conditionalFormatting>
  <conditionalFormatting sqref="N30:O30">
    <cfRule type="expression" dxfId="184" priority="30">
      <formula>$B28=31</formula>
    </cfRule>
  </conditionalFormatting>
  <conditionalFormatting sqref="N31:O31">
    <cfRule type="expression" dxfId="183" priority="21" stopIfTrue="1">
      <formula>$B31=31</formula>
    </cfRule>
  </conditionalFormatting>
  <conditionalFormatting sqref="N32:O32">
    <cfRule type="expression" dxfId="182" priority="23" stopIfTrue="1">
      <formula>$B31=32</formula>
    </cfRule>
  </conditionalFormatting>
  <conditionalFormatting sqref="N33:O34">
    <cfRule type="expression" dxfId="181" priority="17" stopIfTrue="1">
      <formula>$B33=31</formula>
    </cfRule>
  </conditionalFormatting>
  <conditionalFormatting sqref="N35:O35">
    <cfRule type="expression" dxfId="180" priority="11">
      <formula>$B35=31</formula>
    </cfRule>
  </conditionalFormatting>
  <conditionalFormatting sqref="O17">
    <cfRule type="expression" dxfId="179" priority="71">
      <formula>$A17/10000-TRUNC($A17/10000)&gt;=0.29</formula>
    </cfRule>
  </conditionalFormatting>
  <conditionalFormatting sqref="O27">
    <cfRule type="expression" dxfId="178" priority="41">
      <formula>$A27/10000-TRUNC($A27/10000)&gt;=0.29</formula>
    </cfRule>
  </conditionalFormatting>
  <conditionalFormatting sqref="O38">
    <cfRule type="expression" dxfId="177" priority="4">
      <formula>$A38/10000-TRUNC($A38/10000)&gt;=0.29</formula>
    </cfRule>
  </conditionalFormatting>
  <conditionalFormatting sqref="P17">
    <cfRule type="expression" dxfId="176" priority="70">
      <formula>$A17/1000-TRUNC($A17/1000)&gt;=0.29</formula>
    </cfRule>
  </conditionalFormatting>
  <conditionalFormatting sqref="P27">
    <cfRule type="expression" dxfId="175" priority="9">
      <formula>$A27/1000-TRUNC($A27/1000)&gt;=0.29</formula>
    </cfRule>
  </conditionalFormatting>
  <conditionalFormatting sqref="P5:Q5">
    <cfRule type="expression" dxfId="174" priority="101">
      <formula>$B5=41</formula>
    </cfRule>
  </conditionalFormatting>
  <conditionalFormatting sqref="P18:Q18">
    <cfRule type="expression" dxfId="173" priority="65">
      <formula>$B18=41</formula>
    </cfRule>
  </conditionalFormatting>
  <conditionalFormatting sqref="P28:Q28">
    <cfRule type="expression" dxfId="172" priority="29">
      <formula>$B28=46</formula>
    </cfRule>
  </conditionalFormatting>
  <conditionalFormatting sqref="P29:Q29">
    <cfRule type="expression" dxfId="171" priority="28">
      <formula>$B28=47</formula>
    </cfRule>
  </conditionalFormatting>
  <conditionalFormatting sqref="P30:Q30">
    <cfRule type="expression" dxfId="170" priority="27">
      <formula>$B28=41</formula>
    </cfRule>
  </conditionalFormatting>
  <conditionalFormatting sqref="Q17">
    <cfRule type="expression" dxfId="169" priority="10">
      <formula>$A17/100-TRUNC($A17/100)&gt;=0.29</formula>
    </cfRule>
  </conditionalFormatting>
  <conditionalFormatting sqref="Q27">
    <cfRule type="expression" dxfId="168" priority="8">
      <formula>$A27/100-TRUNC($A27/100)&gt;=0.29</formula>
    </cfRule>
  </conditionalFormatting>
  <conditionalFormatting sqref="Q38">
    <cfRule type="expression" dxfId="167" priority="3">
      <formula>$A38/100-TRUNC($A38/100)&gt;=0.29</formula>
    </cfRule>
  </conditionalFormatting>
  <conditionalFormatting sqref="R38">
    <cfRule type="expression" dxfId="166" priority="2">
      <formula>$A38/10-TRUNC($A38/10)&gt;=0.29</formula>
    </cfRule>
  </conditionalFormatting>
  <conditionalFormatting sqref="R5:S5">
    <cfRule type="expression" dxfId="165" priority="100">
      <formula>$B5=51</formula>
    </cfRule>
  </conditionalFormatting>
  <conditionalFormatting sqref="R18:S18">
    <cfRule type="expression" dxfId="164" priority="64">
      <formula>$B18=51</formula>
    </cfRule>
  </conditionalFormatting>
  <conditionalFormatting sqref="R28:S28">
    <cfRule type="expression" dxfId="163" priority="26">
      <formula>$B28=56</formula>
    </cfRule>
  </conditionalFormatting>
  <conditionalFormatting sqref="R29:S30">
    <cfRule type="expression" dxfId="162" priority="25">
      <formula>$B28=57</formula>
    </cfRule>
  </conditionalFormatting>
  <conditionalFormatting sqref="X28:X29 X31:X34">
    <cfRule type="expression" dxfId="161" priority="1" stopIfTrue="1">
      <formula>$E28=1</formula>
    </cfRule>
  </conditionalFormatting>
  <dataValidations disablePrompts="1" count="10">
    <dataValidation type="whole" allowBlank="1" showInputMessage="1" showErrorMessage="1" sqref="E5:E16 E18:E26 E28:E37" xr:uid="{00000000-0002-0000-1000-000000000000}">
      <formula1>0</formula1>
      <formula2>1</formula2>
    </dataValidation>
    <dataValidation type="whole" allowBlank="1" showInputMessage="1" showErrorMessage="1" sqref="A5:A6 A26 A18:A19 A28 A8" xr:uid="{00000000-0002-0000-1000-000001000000}">
      <formula1>-1</formula1>
      <formula2>99</formula2>
    </dataValidation>
    <dataValidation type="whole" allowBlank="1" showInputMessage="1" showErrorMessage="1" sqref="B13 B16 B26 B18:B20 B5:B8 B23 B31:B35" xr:uid="{00000000-0002-0000-1000-000002000000}">
      <formula1>-1</formula1>
      <formula2>51</formula2>
    </dataValidation>
    <dataValidation type="whole" allowBlank="1" showInputMessage="1" showErrorMessage="1" sqref="D5 D13 D34:D35 D18 D24:D25" xr:uid="{00000000-0002-0000-1000-000003000000}">
      <formula1>0</formula1>
      <formula2>3</formula2>
    </dataValidation>
    <dataValidation type="whole" allowBlank="1" showInputMessage="1" showErrorMessage="1" sqref="A9:A12 A21:A22" xr:uid="{00000000-0002-0000-1000-000004000000}">
      <formula1>-1</formula1>
      <formula2>2</formula2>
    </dataValidation>
    <dataValidation type="whole" allowBlank="1" showInputMessage="1" showErrorMessage="1" sqref="C5:C9 C11 C38 C13 C23 C16:C21 C26:C36" xr:uid="{00000000-0002-0000-1000-000005000000}">
      <formula1>-1</formula1>
      <formula2>9999</formula2>
    </dataValidation>
    <dataValidation type="list" allowBlank="1" showInputMessage="1" showErrorMessage="1" sqref="H14" xr:uid="{00000000-0002-0000-1000-000006000000}">
      <formula1>支承材</formula1>
    </dataValidation>
    <dataValidation type="list" allowBlank="1" showInputMessage="1" showErrorMessage="1" sqref="U5 U18 U28" xr:uid="{00000000-0002-0000-1000-000007000000}">
      <formula1>緊急性</formula1>
    </dataValidation>
    <dataValidation type="list" allowBlank="1" showInputMessage="1" showErrorMessage="1" sqref="V5:V37" xr:uid="{00000000-0002-0000-1000-000008000000}">
      <formula1>健全性評価</formula1>
    </dataValidation>
    <dataValidation type="whole" allowBlank="1" showInputMessage="1" showErrorMessage="1" sqref="B28:B30" xr:uid="{00000000-0002-0000-1000-000009000000}">
      <formula1>-1</formula1>
      <formula2>57</formula2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99" orientation="landscape" horizontalDpi="300" verticalDpi="300" r:id="rId1"/>
  <headerFooter alignWithMargins="0"/>
  <rowBreaks count="1" manualBreakCount="1">
    <brk id="17" min="6" max="22" man="1"/>
  </rowBreaks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1"/>
  </sheetPr>
  <dimension ref="A1:X105"/>
  <sheetViews>
    <sheetView showGridLines="0" view="pageBreakPreview" zoomScaleNormal="100" zoomScaleSheetLayoutView="100" workbookViewId="0">
      <pane ySplit="4" topLeftCell="A5" activePane="bottomLeft" state="frozen"/>
      <selection activeCell="AA20" sqref="AA20"/>
      <selection pane="bottomLeft" activeCell="Z19" sqref="Z19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5" width="3.664062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G1" s="159" t="s">
        <v>423</v>
      </c>
      <c r="H1" s="243"/>
      <c r="I1" s="244">
        <f>'1.諸元･総合結果その1-1'!I4</f>
        <v>0</v>
      </c>
      <c r="J1" s="245"/>
      <c r="K1" s="246"/>
      <c r="L1" s="126" t="s">
        <v>424</v>
      </c>
      <c r="M1" s="167" t="s">
        <v>425</v>
      </c>
      <c r="N1" s="167"/>
      <c r="O1" s="126" t="s">
        <v>28</v>
      </c>
      <c r="P1" s="169" t="str">
        <f>'1.諸元･総合結果その1-1'!T4&amp;" :"&amp;'1.諸元･総合結果その1-1'!Z4</f>
        <v xml:space="preserve"> :</v>
      </c>
      <c r="Q1" s="245"/>
      <c r="R1" s="245"/>
      <c r="S1" s="245"/>
      <c r="T1" s="245"/>
      <c r="U1" s="245"/>
      <c r="V1" s="245"/>
      <c r="W1" s="1222" t="str">
        <f>IF('1.諸元･総合結果その1-1'!AG4="","■点検日          ","■点検日 "&amp;TEXT('1.諸元･総合結果その1-1'!AG4,"yyyy/m/d"))</f>
        <v xml:space="preserve">■点検日          </v>
      </c>
      <c r="X1" s="1223"/>
    </row>
    <row r="2" spans="1:24" ht="21" customHeight="1">
      <c r="A2" s="321"/>
      <c r="B2" s="321"/>
      <c r="C2" s="321"/>
      <c r="D2" s="321"/>
      <c r="E2" s="321"/>
      <c r="G2" s="129">
        <f>'1.諸元･総合結果その1-1'!F5</f>
        <v>0</v>
      </c>
      <c r="H2" s="247"/>
      <c r="I2" s="248">
        <f>'1.諸元･総合結果その1-1'!I5</f>
        <v>0</v>
      </c>
      <c r="J2" s="249"/>
      <c r="K2" s="250"/>
      <c r="L2" s="251" t="str">
        <f>IF('1.諸元･総合結果その1-1'!M5="","",TEXT('1.諸元･総合結果その1-1'!M5,"ge")&amp;"("&amp;TEXT('1.諸元･総合結果その1-1'!M5,"yyyy")&amp;")")</f>
        <v/>
      </c>
      <c r="M2" s="252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253" t="str">
        <f>"| "&amp;'1.諸元･総合結果その1-1'!R5</f>
        <v xml:space="preserve">| </v>
      </c>
      <c r="O2" s="133" t="s">
        <v>32</v>
      </c>
      <c r="P2" s="254">
        <f>'1.諸元･総合結果その1-1'!T5</f>
        <v>0</v>
      </c>
      <c r="Q2" s="201"/>
      <c r="R2" s="201"/>
      <c r="S2" s="201"/>
      <c r="T2" s="133" t="s">
        <v>33</v>
      </c>
      <c r="U2" s="1382">
        <f>'1.諸元･総合結果その1-1'!Z5</f>
        <v>0</v>
      </c>
      <c r="V2" s="1383"/>
      <c r="W2" s="1383"/>
      <c r="X2" s="1384"/>
    </row>
    <row r="3" spans="1:24" s="184" customFormat="1" ht="15" customHeight="1">
      <c r="A3" s="321"/>
      <c r="B3" s="1261" t="s">
        <v>25</v>
      </c>
      <c r="C3" s="1261" t="s">
        <v>211</v>
      </c>
      <c r="D3" s="1261" t="s">
        <v>599</v>
      </c>
      <c r="E3" s="1261" t="s">
        <v>8</v>
      </c>
      <c r="F3" s="29"/>
      <c r="G3" s="1242" t="s">
        <v>3</v>
      </c>
      <c r="H3" s="1243"/>
      <c r="I3" s="1243"/>
      <c r="J3" s="1243"/>
      <c r="K3" s="1244" t="s">
        <v>395</v>
      </c>
      <c r="L3" s="1346"/>
      <c r="M3" s="1346"/>
      <c r="N3" s="1346"/>
      <c r="O3" s="1346"/>
      <c r="P3" s="1346"/>
      <c r="Q3" s="1346"/>
      <c r="R3" s="1346"/>
      <c r="S3" s="1346"/>
      <c r="T3" s="1347"/>
      <c r="U3" s="1344" t="s">
        <v>522</v>
      </c>
      <c r="V3" s="1344" t="s">
        <v>551</v>
      </c>
      <c r="W3" s="255" t="s">
        <v>524</v>
      </c>
      <c r="X3" s="1368" t="s">
        <v>368</v>
      </c>
    </row>
    <row r="4" spans="1:24" s="183" customFormat="1" ht="24" customHeight="1">
      <c r="A4" s="321" t="s">
        <v>49</v>
      </c>
      <c r="B4" s="1262"/>
      <c r="C4" s="1262"/>
      <c r="D4" s="1261"/>
      <c r="E4" s="1262"/>
      <c r="F4" s="29"/>
      <c r="G4" s="287" t="s">
        <v>141</v>
      </c>
      <c r="H4" s="401" t="s">
        <v>7</v>
      </c>
      <c r="I4" s="401" t="s">
        <v>4</v>
      </c>
      <c r="J4" s="401" t="s">
        <v>5</v>
      </c>
      <c r="K4" s="401" t="s">
        <v>566</v>
      </c>
      <c r="L4" s="1348" t="s">
        <v>567</v>
      </c>
      <c r="M4" s="1348"/>
      <c r="N4" s="1348" t="s">
        <v>568</v>
      </c>
      <c r="O4" s="1348"/>
      <c r="P4" s="1348" t="s">
        <v>569</v>
      </c>
      <c r="Q4" s="1348"/>
      <c r="R4" s="1348" t="s">
        <v>570</v>
      </c>
      <c r="S4" s="1348"/>
      <c r="T4" s="288" t="s">
        <v>396</v>
      </c>
      <c r="U4" s="1345"/>
      <c r="V4" s="1388"/>
      <c r="W4" s="295" t="s">
        <v>525</v>
      </c>
      <c r="X4" s="1369"/>
    </row>
    <row r="5" spans="1:24" ht="24" customHeight="1">
      <c r="A5" s="1629"/>
      <c r="B5" s="81"/>
      <c r="C5" s="410"/>
      <c r="D5" s="402">
        <f>Henkan(U5)</f>
        <v>0</v>
      </c>
      <c r="E5" s="406"/>
      <c r="G5" s="1126" t="s">
        <v>713</v>
      </c>
      <c r="H5" s="1522" t="s">
        <v>642</v>
      </c>
      <c r="I5" s="352" t="s">
        <v>179</v>
      </c>
      <c r="J5" s="644">
        <v>100</v>
      </c>
      <c r="K5" s="403" t="s">
        <v>546</v>
      </c>
      <c r="L5" s="1706" t="s">
        <v>183</v>
      </c>
      <c r="M5" s="1707"/>
      <c r="N5" s="1706" t="s">
        <v>184</v>
      </c>
      <c r="O5" s="1707"/>
      <c r="P5" s="1284"/>
      <c r="Q5" s="1285"/>
      <c r="R5" s="1284"/>
      <c r="S5" s="1285"/>
      <c r="T5" s="339"/>
      <c r="U5" s="1403" t="s">
        <v>523</v>
      </c>
      <c r="V5" s="1441"/>
      <c r="W5" s="1524"/>
      <c r="X5" s="1730"/>
    </row>
    <row r="6" spans="1:24" ht="20.25" customHeight="1">
      <c r="A6" s="1629"/>
      <c r="B6" s="1626"/>
      <c r="C6" s="1607"/>
      <c r="D6" s="404" t="s">
        <v>600</v>
      </c>
      <c r="E6" s="406"/>
      <c r="G6" s="1127"/>
      <c r="H6" s="1522"/>
      <c r="I6" s="1286" t="s">
        <v>0</v>
      </c>
      <c r="J6" s="1472">
        <v>102</v>
      </c>
      <c r="K6" s="1270" t="s">
        <v>540</v>
      </c>
      <c r="L6" s="1701"/>
      <c r="M6" s="1702"/>
      <c r="N6" s="1709" t="s">
        <v>1</v>
      </c>
      <c r="O6" s="1709"/>
      <c r="P6" s="1705"/>
      <c r="Q6" s="1705"/>
      <c r="R6" s="1705"/>
      <c r="S6" s="1705"/>
      <c r="T6" s="1355"/>
      <c r="U6" s="1295"/>
      <c r="V6" s="1441"/>
      <c r="W6" s="1524"/>
      <c r="X6" s="1730"/>
    </row>
    <row r="7" spans="1:24" ht="20.25" customHeight="1">
      <c r="A7" s="1640"/>
      <c r="B7" s="1653"/>
      <c r="C7" s="1652"/>
      <c r="D7" s="402" t="str">
        <f>Henkan(V5)</f>
        <v/>
      </c>
      <c r="E7" s="406"/>
      <c r="G7" s="1127"/>
      <c r="H7" s="351"/>
      <c r="I7" s="1490"/>
      <c r="J7" s="1473"/>
      <c r="K7" s="1708"/>
      <c r="L7" s="1703"/>
      <c r="M7" s="1704"/>
      <c r="N7" s="1710"/>
      <c r="O7" s="1710"/>
      <c r="P7" s="1705"/>
      <c r="Q7" s="1705"/>
      <c r="R7" s="1705"/>
      <c r="S7" s="1705"/>
      <c r="T7" s="1290"/>
      <c r="U7" s="1296"/>
      <c r="V7" s="1731"/>
      <c r="W7" s="1524"/>
      <c r="X7" s="1730"/>
    </row>
    <row r="8" spans="1:24" s="184" customFormat="1" ht="45" customHeight="1">
      <c r="A8" s="1257">
        <f>Henkan(H19)</f>
        <v>-1</v>
      </c>
      <c r="B8" s="138"/>
      <c r="C8" s="405"/>
      <c r="D8" s="1494">
        <f>Henkan(U8)</f>
        <v>0</v>
      </c>
      <c r="E8" s="406"/>
      <c r="G8" s="1127"/>
      <c r="H8" s="1616" t="s">
        <v>178</v>
      </c>
      <c r="I8" s="344" t="s">
        <v>180</v>
      </c>
      <c r="J8" s="649">
        <v>98</v>
      </c>
      <c r="K8" s="528" t="s">
        <v>562</v>
      </c>
      <c r="L8" s="1699" t="s">
        <v>181</v>
      </c>
      <c r="M8" s="1700"/>
      <c r="N8" s="1699" t="s">
        <v>182</v>
      </c>
      <c r="O8" s="1700"/>
      <c r="P8" s="1697"/>
      <c r="Q8" s="1698"/>
      <c r="R8" s="1697"/>
      <c r="S8" s="1698"/>
      <c r="T8" s="338"/>
      <c r="U8" s="1403" t="s">
        <v>523</v>
      </c>
      <c r="V8" s="1440"/>
      <c r="W8" s="1711"/>
      <c r="X8" s="1435"/>
    </row>
    <row r="9" spans="1:24" ht="24" customHeight="1">
      <c r="A9" s="1258"/>
      <c r="B9" s="139"/>
      <c r="C9" s="323"/>
      <c r="D9" s="1494"/>
      <c r="E9" s="406"/>
      <c r="G9" s="1127" t="s">
        <v>720</v>
      </c>
      <c r="H9" s="1522"/>
      <c r="I9" s="324" t="s">
        <v>179</v>
      </c>
      <c r="J9" s="642">
        <v>100</v>
      </c>
      <c r="K9" s="322" t="s">
        <v>532</v>
      </c>
      <c r="L9" s="1443" t="s">
        <v>183</v>
      </c>
      <c r="M9" s="1444"/>
      <c r="N9" s="1443" t="s">
        <v>184</v>
      </c>
      <c r="O9" s="1444"/>
      <c r="P9" s="1422"/>
      <c r="Q9" s="1423"/>
      <c r="R9" s="1422"/>
      <c r="S9" s="1423"/>
      <c r="T9" s="330"/>
      <c r="U9" s="1295"/>
      <c r="V9" s="1441"/>
      <c r="W9" s="1712"/>
      <c r="X9" s="1437"/>
    </row>
    <row r="10" spans="1:24" ht="24" customHeight="1">
      <c r="A10" s="1258"/>
      <c r="B10" s="145"/>
      <c r="C10" s="323"/>
      <c r="D10" s="1494"/>
      <c r="E10" s="406"/>
      <c r="G10" s="1127"/>
      <c r="H10" s="340"/>
      <c r="I10" s="324" t="s">
        <v>513</v>
      </c>
      <c r="J10" s="642"/>
      <c r="K10" s="322" t="s">
        <v>542</v>
      </c>
      <c r="L10" s="1602"/>
      <c r="M10" s="1603"/>
      <c r="N10" s="1718" t="s">
        <v>541</v>
      </c>
      <c r="O10" s="1718"/>
      <c r="P10" s="1422"/>
      <c r="Q10" s="1423"/>
      <c r="R10" s="1422"/>
      <c r="S10" s="1423"/>
      <c r="T10" s="330"/>
      <c r="U10" s="1295"/>
      <c r="V10" s="1441"/>
      <c r="W10" s="1712"/>
      <c r="X10" s="1437"/>
    </row>
    <row r="11" spans="1:24" s="184" customFormat="1" ht="12" customHeight="1">
      <c r="A11" s="1258"/>
      <c r="B11" s="1684"/>
      <c r="C11" s="1275"/>
      <c r="D11" s="1494"/>
      <c r="E11" s="1687"/>
      <c r="G11" s="1127"/>
      <c r="H11" s="340"/>
      <c r="I11" s="1286" t="s">
        <v>576</v>
      </c>
      <c r="J11" s="1528">
        <v>60</v>
      </c>
      <c r="K11" s="373" t="s">
        <v>573</v>
      </c>
      <c r="L11" s="1677" t="s">
        <v>577</v>
      </c>
      <c r="M11" s="1634"/>
      <c r="N11" s="1374" t="s">
        <v>579</v>
      </c>
      <c r="O11" s="1631"/>
      <c r="P11" s="1632" t="s">
        <v>582</v>
      </c>
      <c r="Q11" s="1633"/>
      <c r="R11" s="1632" t="s">
        <v>585</v>
      </c>
      <c r="S11" s="1633"/>
      <c r="T11" s="1276"/>
      <c r="U11" s="1295"/>
      <c r="V11" s="1441"/>
      <c r="W11" s="1712"/>
      <c r="X11" s="1437"/>
    </row>
    <row r="12" spans="1:24" s="184" customFormat="1" ht="12" customHeight="1">
      <c r="A12" s="1258"/>
      <c r="B12" s="1685"/>
      <c r="C12" s="1275"/>
      <c r="D12" s="1494"/>
      <c r="E12" s="1687"/>
      <c r="G12" s="1127"/>
      <c r="H12" s="340"/>
      <c r="I12" s="1469"/>
      <c r="J12" s="1519"/>
      <c r="K12" s="374" t="s">
        <v>574</v>
      </c>
      <c r="L12" s="1675" t="s">
        <v>578</v>
      </c>
      <c r="M12" s="1676"/>
      <c r="N12" s="1299" t="s">
        <v>580</v>
      </c>
      <c r="O12" s="1634"/>
      <c r="P12" s="1716" t="s">
        <v>583</v>
      </c>
      <c r="Q12" s="1717"/>
      <c r="R12" s="1692" t="s">
        <v>586</v>
      </c>
      <c r="S12" s="1693"/>
      <c r="T12" s="1276"/>
      <c r="U12" s="1295"/>
      <c r="V12" s="1441"/>
      <c r="W12" s="1712"/>
      <c r="X12" s="1437"/>
    </row>
    <row r="13" spans="1:24" s="184" customFormat="1" ht="12" customHeight="1">
      <c r="A13" s="1258"/>
      <c r="B13" s="1686"/>
      <c r="C13" s="1275"/>
      <c r="D13" s="1494"/>
      <c r="E13" s="1687"/>
      <c r="G13" s="1127"/>
      <c r="H13" s="340"/>
      <c r="I13" s="1287"/>
      <c r="J13" s="1473"/>
      <c r="K13" s="374" t="s">
        <v>575</v>
      </c>
      <c r="L13" s="1374" t="s">
        <v>671</v>
      </c>
      <c r="M13" s="1631"/>
      <c r="N13" s="1675" t="s">
        <v>581</v>
      </c>
      <c r="O13" s="1696"/>
      <c r="P13" s="1690" t="s">
        <v>584</v>
      </c>
      <c r="Q13" s="1691"/>
      <c r="R13" s="1694"/>
      <c r="S13" s="1695"/>
      <c r="T13" s="1276"/>
      <c r="U13" s="1295"/>
      <c r="V13" s="1441"/>
      <c r="W13" s="1712"/>
      <c r="X13" s="1437"/>
    </row>
    <row r="14" spans="1:24" s="184" customFormat="1" ht="24" customHeight="1">
      <c r="A14" s="1258"/>
      <c r="B14" s="139"/>
      <c r="C14" s="323"/>
      <c r="D14" s="1495"/>
      <c r="E14" s="406"/>
      <c r="G14" s="1127"/>
      <c r="H14" s="340"/>
      <c r="I14" s="415" t="s">
        <v>147</v>
      </c>
      <c r="J14" s="644">
        <v>42</v>
      </c>
      <c r="K14" s="527" t="s">
        <v>185</v>
      </c>
      <c r="L14" s="1714" t="s">
        <v>150</v>
      </c>
      <c r="M14" s="1715"/>
      <c r="N14" s="1714" t="s">
        <v>152</v>
      </c>
      <c r="O14" s="1715"/>
      <c r="P14" s="1714" t="s">
        <v>153</v>
      </c>
      <c r="Q14" s="1715"/>
      <c r="R14" s="1714" t="s">
        <v>155</v>
      </c>
      <c r="S14" s="1715"/>
      <c r="T14" s="339"/>
      <c r="U14" s="1295"/>
      <c r="V14" s="1441"/>
      <c r="W14" s="1712"/>
      <c r="X14" s="1437"/>
    </row>
    <row r="15" spans="1:24" s="184" customFormat="1" ht="24.75" customHeight="1">
      <c r="A15" s="1258"/>
      <c r="B15" s="139"/>
      <c r="C15" s="323"/>
      <c r="D15" s="269"/>
      <c r="E15" s="406"/>
      <c r="G15" s="1127"/>
      <c r="H15" s="340"/>
      <c r="I15" s="332" t="s">
        <v>511</v>
      </c>
      <c r="J15" s="641">
        <v>47</v>
      </c>
      <c r="K15" s="326" t="s">
        <v>530</v>
      </c>
      <c r="L15" s="1465" t="s">
        <v>512</v>
      </c>
      <c r="M15" s="1466"/>
      <c r="N15" s="1467" t="s">
        <v>560</v>
      </c>
      <c r="O15" s="1468"/>
      <c r="P15" s="1422"/>
      <c r="Q15" s="1423"/>
      <c r="R15" s="1422"/>
      <c r="S15" s="1423"/>
      <c r="T15" s="331"/>
      <c r="U15" s="1295"/>
      <c r="V15" s="1441"/>
      <c r="W15" s="1712"/>
      <c r="X15" s="1437"/>
    </row>
    <row r="16" spans="1:24" ht="12" customHeight="1">
      <c r="A16" s="1258"/>
      <c r="B16" s="1265"/>
      <c r="C16" s="1275"/>
      <c r="D16" s="269"/>
      <c r="E16" s="406"/>
      <c r="G16" s="1127"/>
      <c r="H16" s="289"/>
      <c r="I16" s="1392" t="s">
        <v>98</v>
      </c>
      <c r="J16" s="1477">
        <v>117</v>
      </c>
      <c r="K16" s="1474" t="s">
        <v>530</v>
      </c>
      <c r="L16" s="1482" t="s">
        <v>553</v>
      </c>
      <c r="M16" s="1483"/>
      <c r="N16" s="1595" t="s">
        <v>554</v>
      </c>
      <c r="O16" s="1596"/>
      <c r="P16" s="1419"/>
      <c r="Q16" s="1420"/>
      <c r="R16" s="1419"/>
      <c r="S16" s="1420"/>
      <c r="T16" s="1259"/>
      <c r="U16" s="1295"/>
      <c r="V16" s="1441"/>
      <c r="W16" s="1712"/>
      <c r="X16" s="1437"/>
    </row>
    <row r="17" spans="1:24" ht="12" customHeight="1">
      <c r="A17" s="1258"/>
      <c r="B17" s="1510"/>
      <c r="C17" s="1275"/>
      <c r="D17" s="269"/>
      <c r="E17" s="406"/>
      <c r="G17" s="1127"/>
      <c r="H17" s="289"/>
      <c r="I17" s="1393"/>
      <c r="J17" s="1506"/>
      <c r="K17" s="1507"/>
      <c r="L17" s="1484"/>
      <c r="M17" s="1485"/>
      <c r="N17" s="1597"/>
      <c r="O17" s="1598"/>
      <c r="P17" s="1421"/>
      <c r="Q17" s="1421"/>
      <c r="R17" s="1421"/>
      <c r="S17" s="1421"/>
      <c r="T17" s="1260"/>
      <c r="U17" s="1295"/>
      <c r="V17" s="1441"/>
      <c r="W17" s="1712"/>
      <c r="X17" s="1437"/>
    </row>
    <row r="18" spans="1:24" ht="24" customHeight="1">
      <c r="A18" s="1258"/>
      <c r="B18" s="1486"/>
      <c r="C18" s="1275"/>
      <c r="D18" s="269"/>
      <c r="E18" s="406"/>
      <c r="G18" s="1127"/>
      <c r="H18" s="350" t="s">
        <v>170</v>
      </c>
      <c r="I18" s="1615" t="s">
        <v>149</v>
      </c>
      <c r="J18" s="1609">
        <v>55</v>
      </c>
      <c r="K18" s="1270" t="s">
        <v>545</v>
      </c>
      <c r="L18" s="1447" t="s">
        <v>144</v>
      </c>
      <c r="M18" s="1447"/>
      <c r="N18" s="1449" t="s">
        <v>386</v>
      </c>
      <c r="O18" s="1450"/>
      <c r="P18" s="1284"/>
      <c r="Q18" s="1285"/>
      <c r="R18" s="1284"/>
      <c r="S18" s="1285"/>
      <c r="T18" s="1355"/>
      <c r="U18" s="1295"/>
      <c r="V18" s="1441"/>
      <c r="W18" s="1712"/>
      <c r="X18" s="1437"/>
    </row>
    <row r="19" spans="1:24" ht="24" customHeight="1">
      <c r="A19" s="1258"/>
      <c r="B19" s="1491"/>
      <c r="C19" s="1275"/>
      <c r="D19" s="269"/>
      <c r="E19" s="406"/>
      <c r="G19" s="1127"/>
      <c r="H19" s="438" t="s">
        <v>640</v>
      </c>
      <c r="I19" s="1615"/>
      <c r="J19" s="1609"/>
      <c r="K19" s="1617"/>
      <c r="L19" s="1447" t="s">
        <v>145</v>
      </c>
      <c r="M19" s="1447"/>
      <c r="N19" s="1451"/>
      <c r="O19" s="1452"/>
      <c r="P19" s="1284"/>
      <c r="Q19" s="1285"/>
      <c r="R19" s="1284"/>
      <c r="S19" s="1285"/>
      <c r="T19" s="1356"/>
      <c r="U19" s="1295"/>
      <c r="V19" s="1441"/>
      <c r="W19" s="1712"/>
      <c r="X19" s="1437"/>
    </row>
    <row r="20" spans="1:24" ht="24" customHeight="1">
      <c r="A20" s="1258"/>
      <c r="B20" s="1491"/>
      <c r="C20" s="1275"/>
      <c r="D20" s="404" t="s">
        <v>600</v>
      </c>
      <c r="E20" s="406"/>
      <c r="G20" s="1127"/>
      <c r="H20" s="289"/>
      <c r="I20" s="1615"/>
      <c r="J20" s="1609"/>
      <c r="K20" s="1271"/>
      <c r="L20" s="1447" t="s">
        <v>146</v>
      </c>
      <c r="M20" s="1448"/>
      <c r="N20" s="1453" t="s">
        <v>385</v>
      </c>
      <c r="O20" s="1454"/>
      <c r="P20" s="1284"/>
      <c r="Q20" s="1285"/>
      <c r="R20" s="1284"/>
      <c r="S20" s="1285"/>
      <c r="T20" s="1356"/>
      <c r="U20" s="1295"/>
      <c r="V20" s="1441"/>
      <c r="W20" s="1712"/>
      <c r="X20" s="1437"/>
    </row>
    <row r="21" spans="1:24" s="183" customFormat="1" ht="24" customHeight="1">
      <c r="A21" s="1688" t="s">
        <v>663</v>
      </c>
      <c r="B21" s="1689"/>
      <c r="C21" s="407"/>
      <c r="D21" s="408" t="str">
        <f>Henkan(V8)</f>
        <v/>
      </c>
      <c r="E21" s="435"/>
      <c r="G21" s="1127"/>
      <c r="H21" s="297"/>
      <c r="I21" s="278" t="s">
        <v>596</v>
      </c>
      <c r="J21" s="279" t="s">
        <v>6</v>
      </c>
      <c r="K21" s="280" t="s">
        <v>539</v>
      </c>
      <c r="L21" s="281" t="s">
        <v>154</v>
      </c>
      <c r="M21" s="282" t="s">
        <v>17</v>
      </c>
      <c r="N21" s="282" t="s">
        <v>220</v>
      </c>
      <c r="O21" s="283" t="s">
        <v>659</v>
      </c>
      <c r="P21" s="282" t="s">
        <v>665</v>
      </c>
      <c r="Q21" s="282" t="s">
        <v>666</v>
      </c>
      <c r="R21" s="282"/>
      <c r="S21" s="282"/>
      <c r="T21" s="54"/>
      <c r="U21" s="1296"/>
      <c r="V21" s="1442"/>
      <c r="W21" s="1713"/>
      <c r="X21" s="1439"/>
    </row>
    <row r="22" spans="1:24" ht="24" customHeight="1">
      <c r="A22" s="1621"/>
      <c r="B22" s="1626"/>
      <c r="C22" s="1641"/>
      <c r="D22" s="1662">
        <f>Henkan(U22)</f>
        <v>0</v>
      </c>
      <c r="E22" s="406"/>
      <c r="G22" s="1127"/>
      <c r="H22" s="1522" t="s">
        <v>643</v>
      </c>
      <c r="I22" s="1615" t="s">
        <v>149</v>
      </c>
      <c r="J22" s="1609">
        <v>55</v>
      </c>
      <c r="K22" s="1270" t="s">
        <v>545</v>
      </c>
      <c r="L22" s="1447" t="s">
        <v>144</v>
      </c>
      <c r="M22" s="1447"/>
      <c r="N22" s="1449" t="s">
        <v>386</v>
      </c>
      <c r="O22" s="1450"/>
      <c r="P22" s="1284"/>
      <c r="Q22" s="1285"/>
      <c r="R22" s="1284"/>
      <c r="S22" s="1285"/>
      <c r="T22" s="1355"/>
      <c r="U22" s="1403" t="s">
        <v>523</v>
      </c>
      <c r="V22" s="1441"/>
      <c r="W22" s="1436"/>
      <c r="X22" s="1437"/>
    </row>
    <row r="23" spans="1:24" ht="24" customHeight="1">
      <c r="A23" s="1622"/>
      <c r="B23" s="1647"/>
      <c r="C23" s="1642"/>
      <c r="D23" s="1662"/>
      <c r="E23" s="406"/>
      <c r="G23" s="1127"/>
      <c r="H23" s="1522"/>
      <c r="I23" s="1615"/>
      <c r="J23" s="1609"/>
      <c r="K23" s="1617"/>
      <c r="L23" s="1447" t="s">
        <v>145</v>
      </c>
      <c r="M23" s="1447"/>
      <c r="N23" s="1451"/>
      <c r="O23" s="1452"/>
      <c r="P23" s="1284"/>
      <c r="Q23" s="1285"/>
      <c r="R23" s="1284"/>
      <c r="S23" s="1285"/>
      <c r="T23" s="1356"/>
      <c r="U23" s="1295"/>
      <c r="V23" s="1441"/>
      <c r="W23" s="1436"/>
      <c r="X23" s="1437"/>
    </row>
    <row r="24" spans="1:24" ht="24" customHeight="1">
      <c r="A24" s="1622"/>
      <c r="B24" s="1647"/>
      <c r="C24" s="1642"/>
      <c r="D24" s="1663"/>
      <c r="E24" s="406"/>
      <c r="G24" s="1127"/>
      <c r="H24" s="1522"/>
      <c r="I24" s="1615"/>
      <c r="J24" s="1609"/>
      <c r="K24" s="1271"/>
      <c r="L24" s="1447" t="s">
        <v>146</v>
      </c>
      <c r="M24" s="1448"/>
      <c r="N24" s="1453" t="s">
        <v>385</v>
      </c>
      <c r="O24" s="1454"/>
      <c r="P24" s="1284"/>
      <c r="Q24" s="1285"/>
      <c r="R24" s="1284"/>
      <c r="S24" s="1285"/>
      <c r="T24" s="1356"/>
      <c r="U24" s="1295"/>
      <c r="V24" s="1441"/>
      <c r="W24" s="1436"/>
      <c r="X24" s="1437"/>
    </row>
    <row r="25" spans="1:24" s="184" customFormat="1" ht="24" customHeight="1">
      <c r="A25" s="1622"/>
      <c r="B25" s="48"/>
      <c r="C25" s="370"/>
      <c r="D25" s="269"/>
      <c r="E25" s="406"/>
      <c r="G25" s="1127"/>
      <c r="H25" s="340"/>
      <c r="I25" s="415" t="s">
        <v>147</v>
      </c>
      <c r="J25" s="644">
        <v>42</v>
      </c>
      <c r="K25" s="416" t="s">
        <v>185</v>
      </c>
      <c r="L25" s="1593" t="s">
        <v>150</v>
      </c>
      <c r="M25" s="1594"/>
      <c r="N25" s="1593" t="s">
        <v>152</v>
      </c>
      <c r="O25" s="1594"/>
      <c r="P25" s="1593" t="s">
        <v>153</v>
      </c>
      <c r="Q25" s="1594"/>
      <c r="R25" s="1593" t="s">
        <v>155</v>
      </c>
      <c r="S25" s="1594"/>
      <c r="T25" s="339"/>
      <c r="U25" s="1295"/>
      <c r="V25" s="1441"/>
      <c r="W25" s="1436"/>
      <c r="X25" s="1437"/>
    </row>
    <row r="26" spans="1:24" ht="12" customHeight="1">
      <c r="A26" s="1622"/>
      <c r="B26" s="1626"/>
      <c r="C26" s="1464"/>
      <c r="D26" s="269"/>
      <c r="E26" s="406"/>
      <c r="G26" s="1127"/>
      <c r="H26" s="289"/>
      <c r="I26" s="1392" t="s">
        <v>98</v>
      </c>
      <c r="J26" s="1477">
        <v>117</v>
      </c>
      <c r="K26" s="1474" t="s">
        <v>530</v>
      </c>
      <c r="L26" s="1482" t="s">
        <v>553</v>
      </c>
      <c r="M26" s="1483"/>
      <c r="N26" s="1595" t="s">
        <v>554</v>
      </c>
      <c r="O26" s="1596"/>
      <c r="P26" s="1419"/>
      <c r="Q26" s="1420"/>
      <c r="R26" s="1419"/>
      <c r="S26" s="1420"/>
      <c r="T26" s="1259"/>
      <c r="U26" s="1295"/>
      <c r="V26" s="1441"/>
      <c r="W26" s="1436"/>
      <c r="X26" s="1437"/>
    </row>
    <row r="27" spans="1:24" ht="12" customHeight="1">
      <c r="A27" s="1639"/>
      <c r="B27" s="1627"/>
      <c r="C27" s="1464"/>
      <c r="D27" s="404" t="s">
        <v>600</v>
      </c>
      <c r="E27" s="406"/>
      <c r="G27" s="1127"/>
      <c r="H27" s="289"/>
      <c r="I27" s="1393"/>
      <c r="J27" s="1506"/>
      <c r="K27" s="1507"/>
      <c r="L27" s="1484"/>
      <c r="M27" s="1485"/>
      <c r="N27" s="1597"/>
      <c r="O27" s="1598"/>
      <c r="P27" s="1421"/>
      <c r="Q27" s="1421"/>
      <c r="R27" s="1421"/>
      <c r="S27" s="1421"/>
      <c r="T27" s="1260"/>
      <c r="U27" s="1295"/>
      <c r="V27" s="1441"/>
      <c r="W27" s="1436"/>
      <c r="X27" s="1437"/>
    </row>
    <row r="28" spans="1:24" s="183" customFormat="1" ht="24" customHeight="1">
      <c r="A28" s="1654" t="s">
        <v>663</v>
      </c>
      <c r="B28" s="1655"/>
      <c r="C28" s="409"/>
      <c r="D28" s="402" t="str">
        <f>Henkan(V22)</f>
        <v/>
      </c>
      <c r="E28" s="435"/>
      <c r="G28" s="1612"/>
      <c r="H28" s="297"/>
      <c r="I28" s="278" t="s">
        <v>596</v>
      </c>
      <c r="J28" s="279" t="s">
        <v>6</v>
      </c>
      <c r="K28" s="280" t="s">
        <v>539</v>
      </c>
      <c r="L28" s="281" t="s">
        <v>154</v>
      </c>
      <c r="M28" s="282" t="s">
        <v>17</v>
      </c>
      <c r="N28" s="282" t="s">
        <v>220</v>
      </c>
      <c r="O28" s="283" t="s">
        <v>659</v>
      </c>
      <c r="P28" s="282" t="s">
        <v>221</v>
      </c>
      <c r="Q28" s="282"/>
      <c r="R28" s="282"/>
      <c r="S28" s="282"/>
      <c r="T28" s="54"/>
      <c r="U28" s="1296"/>
      <c r="V28" s="1442"/>
      <c r="W28" s="1438"/>
      <c r="X28" s="1439"/>
    </row>
    <row r="29" spans="1:24" s="184" customFormat="1" ht="12" customHeight="1">
      <c r="A29" s="1622"/>
      <c r="B29" s="1637"/>
      <c r="C29" s="1648"/>
      <c r="D29" s="1658">
        <f>Henkan(U29)</f>
        <v>0</v>
      </c>
      <c r="E29" s="1660">
        <v>1</v>
      </c>
      <c r="G29" s="1126" t="s">
        <v>713</v>
      </c>
      <c r="H29" s="1616" t="s">
        <v>514</v>
      </c>
      <c r="I29" s="1583" t="s">
        <v>576</v>
      </c>
      <c r="J29" s="1518">
        <v>60</v>
      </c>
      <c r="K29" s="373" t="s">
        <v>573</v>
      </c>
      <c r="L29" s="1677" t="s">
        <v>577</v>
      </c>
      <c r="M29" s="1634"/>
      <c r="N29" s="1374" t="s">
        <v>579</v>
      </c>
      <c r="O29" s="1631"/>
      <c r="P29" s="1632" t="s">
        <v>582</v>
      </c>
      <c r="Q29" s="1633"/>
      <c r="R29" s="1632" t="s">
        <v>585</v>
      </c>
      <c r="S29" s="1633"/>
      <c r="T29" s="1402"/>
      <c r="U29" s="1403" t="s">
        <v>523</v>
      </c>
      <c r="V29" s="1440"/>
      <c r="W29" s="1523"/>
      <c r="X29" s="1734" t="s">
        <v>9</v>
      </c>
    </row>
    <row r="30" spans="1:24" s="184" customFormat="1" ht="12" customHeight="1">
      <c r="A30" s="1622"/>
      <c r="B30" s="1638"/>
      <c r="C30" s="1649"/>
      <c r="D30" s="1658"/>
      <c r="E30" s="1661"/>
      <c r="G30" s="1127"/>
      <c r="H30" s="1522"/>
      <c r="I30" s="1469"/>
      <c r="J30" s="1519"/>
      <c r="K30" s="374" t="s">
        <v>574</v>
      </c>
      <c r="L30" s="1675" t="s">
        <v>578</v>
      </c>
      <c r="M30" s="1676"/>
      <c r="N30" s="1299" t="s">
        <v>580</v>
      </c>
      <c r="O30" s="1634"/>
      <c r="P30" s="1716" t="s">
        <v>583</v>
      </c>
      <c r="Q30" s="1717"/>
      <c r="R30" s="1692" t="s">
        <v>586</v>
      </c>
      <c r="S30" s="1693"/>
      <c r="T30" s="1290"/>
      <c r="U30" s="1295"/>
      <c r="V30" s="1441"/>
      <c r="W30" s="1524"/>
      <c r="X30" s="1735"/>
    </row>
    <row r="31" spans="1:24" s="184" customFormat="1" ht="12" customHeight="1">
      <c r="A31" s="1622"/>
      <c r="B31" s="1636"/>
      <c r="C31" s="1488"/>
      <c r="D31" s="1658"/>
      <c r="E31" s="1661"/>
      <c r="G31" s="1127"/>
      <c r="H31" s="1522"/>
      <c r="I31" s="1287"/>
      <c r="J31" s="1473"/>
      <c r="K31" s="374" t="s">
        <v>575</v>
      </c>
      <c r="L31" s="1374" t="s">
        <v>671</v>
      </c>
      <c r="M31" s="1631"/>
      <c r="N31" s="1675" t="s">
        <v>581</v>
      </c>
      <c r="O31" s="1696"/>
      <c r="P31" s="1690" t="s">
        <v>584</v>
      </c>
      <c r="Q31" s="1691"/>
      <c r="R31" s="1727"/>
      <c r="S31" s="1728"/>
      <c r="T31" s="1276"/>
      <c r="U31" s="1295"/>
      <c r="V31" s="1441"/>
      <c r="W31" s="1524"/>
      <c r="X31" s="1733"/>
    </row>
    <row r="32" spans="1:24" ht="24" customHeight="1">
      <c r="A32" s="1622"/>
      <c r="B32" s="1635"/>
      <c r="C32" s="1463"/>
      <c r="D32" s="1658"/>
      <c r="E32" s="353">
        <v>1</v>
      </c>
      <c r="G32" s="1127"/>
      <c r="H32" s="1522"/>
      <c r="I32" s="1286" t="s">
        <v>15</v>
      </c>
      <c r="J32" s="1472">
        <v>77</v>
      </c>
      <c r="K32" s="1322" t="s">
        <v>526</v>
      </c>
      <c r="L32" s="1324" t="s">
        <v>24</v>
      </c>
      <c r="M32" s="1325"/>
      <c r="N32" s="1316" t="s">
        <v>21</v>
      </c>
      <c r="O32" s="1317"/>
      <c r="P32" s="1284"/>
      <c r="Q32" s="1285"/>
      <c r="R32" s="1284"/>
      <c r="S32" s="1285"/>
      <c r="T32" s="1276"/>
      <c r="U32" s="1295"/>
      <c r="V32" s="1441"/>
      <c r="W32" s="1524"/>
      <c r="X32" s="266" t="s">
        <v>10</v>
      </c>
    </row>
    <row r="33" spans="1:24" ht="24" customHeight="1">
      <c r="A33" s="1622"/>
      <c r="B33" s="1636"/>
      <c r="C33" s="1464"/>
      <c r="D33" s="1658"/>
      <c r="E33" s="354">
        <v>1</v>
      </c>
      <c r="G33" s="1127"/>
      <c r="H33" s="1522"/>
      <c r="I33" s="1287"/>
      <c r="J33" s="1473"/>
      <c r="K33" s="1323"/>
      <c r="L33" s="1326"/>
      <c r="M33" s="1327"/>
      <c r="N33" s="1316" t="s">
        <v>22</v>
      </c>
      <c r="O33" s="1317"/>
      <c r="P33" s="1284"/>
      <c r="Q33" s="1285"/>
      <c r="R33" s="1284"/>
      <c r="S33" s="1285"/>
      <c r="T33" s="1276"/>
      <c r="U33" s="1295"/>
      <c r="V33" s="1441"/>
      <c r="W33" s="1524"/>
      <c r="X33" s="266" t="s">
        <v>11</v>
      </c>
    </row>
    <row r="34" spans="1:24" ht="12" customHeight="1">
      <c r="A34" s="1622"/>
      <c r="B34" s="1626"/>
      <c r="C34" s="1464"/>
      <c r="D34" s="1658"/>
      <c r="E34" s="1656">
        <v>1</v>
      </c>
      <c r="G34" s="1127"/>
      <c r="H34" s="340"/>
      <c r="I34" s="1392" t="s">
        <v>98</v>
      </c>
      <c r="J34" s="1477">
        <v>117</v>
      </c>
      <c r="K34" s="1474" t="s">
        <v>530</v>
      </c>
      <c r="L34" s="1482" t="s">
        <v>553</v>
      </c>
      <c r="M34" s="1483"/>
      <c r="N34" s="1595" t="s">
        <v>554</v>
      </c>
      <c r="O34" s="1596"/>
      <c r="P34" s="1419"/>
      <c r="Q34" s="1420"/>
      <c r="R34" s="1419"/>
      <c r="S34" s="1420"/>
      <c r="T34" s="1259"/>
      <c r="U34" s="1295"/>
      <c r="V34" s="1441"/>
      <c r="W34" s="1524"/>
      <c r="X34" s="1732" t="s">
        <v>12</v>
      </c>
    </row>
    <row r="35" spans="1:24" ht="12" customHeight="1">
      <c r="A35" s="1622"/>
      <c r="B35" s="1627"/>
      <c r="C35" s="1464"/>
      <c r="D35" s="1659"/>
      <c r="E35" s="1657"/>
      <c r="G35" s="1127"/>
      <c r="H35" s="340"/>
      <c r="I35" s="1393"/>
      <c r="J35" s="1506"/>
      <c r="K35" s="1507"/>
      <c r="L35" s="1484"/>
      <c r="M35" s="1485"/>
      <c r="N35" s="1597"/>
      <c r="O35" s="1598"/>
      <c r="P35" s="1421"/>
      <c r="Q35" s="1421"/>
      <c r="R35" s="1421"/>
      <c r="S35" s="1421"/>
      <c r="T35" s="1260"/>
      <c r="U35" s="1295"/>
      <c r="V35" s="1441"/>
      <c r="W35" s="1524"/>
      <c r="X35" s="1733"/>
    </row>
    <row r="36" spans="1:24" ht="24" customHeight="1">
      <c r="A36" s="1622"/>
      <c r="B36" s="1626"/>
      <c r="C36" s="1463"/>
      <c r="D36" s="269"/>
      <c r="E36" s="92">
        <v>1</v>
      </c>
      <c r="G36" s="1127"/>
      <c r="H36" s="1613"/>
      <c r="I36" s="1286" t="s">
        <v>14</v>
      </c>
      <c r="J36" s="1472">
        <v>81</v>
      </c>
      <c r="K36" s="1322" t="s">
        <v>526</v>
      </c>
      <c r="L36" s="1292" t="s">
        <v>19</v>
      </c>
      <c r="M36" s="1293"/>
      <c r="N36" s="1496" t="s">
        <v>598</v>
      </c>
      <c r="O36" s="1497"/>
      <c r="P36" s="1284"/>
      <c r="Q36" s="1285"/>
      <c r="R36" s="1284"/>
      <c r="S36" s="1285"/>
      <c r="T36" s="1276"/>
      <c r="U36" s="1295"/>
      <c r="V36" s="1441"/>
      <c r="W36" s="1524"/>
      <c r="X36" s="266" t="s">
        <v>13</v>
      </c>
    </row>
    <row r="37" spans="1:24" ht="24" customHeight="1">
      <c r="A37" s="1622"/>
      <c r="B37" s="1627"/>
      <c r="C37" s="1464"/>
      <c r="D37" s="269"/>
      <c r="E37" s="406"/>
      <c r="G37" s="1127" t="s">
        <v>721</v>
      </c>
      <c r="H37" s="1613"/>
      <c r="I37" s="1287"/>
      <c r="J37" s="1473"/>
      <c r="K37" s="1323"/>
      <c r="L37" s="1292" t="s">
        <v>20</v>
      </c>
      <c r="M37" s="1293"/>
      <c r="N37" s="1498"/>
      <c r="O37" s="1499"/>
      <c r="P37" s="1284"/>
      <c r="Q37" s="1285"/>
      <c r="R37" s="1284"/>
      <c r="S37" s="1285"/>
      <c r="T37" s="1276"/>
      <c r="U37" s="1295"/>
      <c r="V37" s="1441"/>
      <c r="W37" s="1524"/>
      <c r="X37" s="1365"/>
    </row>
    <row r="38" spans="1:24" ht="12" customHeight="1">
      <c r="A38" s="1622"/>
      <c r="B38" s="1626"/>
      <c r="C38" s="1464"/>
      <c r="D38" s="1719" t="s">
        <v>600</v>
      </c>
      <c r="E38" s="406"/>
      <c r="G38" s="1127"/>
      <c r="H38" s="1613"/>
      <c r="I38" s="1392" t="s">
        <v>571</v>
      </c>
      <c r="J38" s="1481">
        <v>86</v>
      </c>
      <c r="K38" s="1474" t="s">
        <v>530</v>
      </c>
      <c r="L38" s="1342" t="s">
        <v>555</v>
      </c>
      <c r="M38" s="1343"/>
      <c r="N38" s="1342" t="s">
        <v>556</v>
      </c>
      <c r="O38" s="1343"/>
      <c r="P38" s="1419"/>
      <c r="Q38" s="1420"/>
      <c r="R38" s="1419"/>
      <c r="S38" s="1420"/>
      <c r="T38" s="1259"/>
      <c r="U38" s="1295"/>
      <c r="V38" s="1441"/>
      <c r="W38" s="1524"/>
      <c r="X38" s="1366"/>
    </row>
    <row r="39" spans="1:24" ht="12" customHeight="1">
      <c r="A39" s="1639"/>
      <c r="B39" s="1627"/>
      <c r="C39" s="1464"/>
      <c r="D39" s="1719"/>
      <c r="E39" s="406"/>
      <c r="G39" s="1127"/>
      <c r="H39" s="1613"/>
      <c r="I39" s="1393"/>
      <c r="J39" s="1473"/>
      <c r="K39" s="1507"/>
      <c r="L39" s="1362"/>
      <c r="M39" s="1363"/>
      <c r="N39" s="1362"/>
      <c r="O39" s="1363"/>
      <c r="P39" s="1421"/>
      <c r="Q39" s="1421"/>
      <c r="R39" s="1421"/>
      <c r="S39" s="1421"/>
      <c r="T39" s="1260"/>
      <c r="U39" s="1295"/>
      <c r="V39" s="1441"/>
      <c r="W39" s="1524"/>
      <c r="X39" s="1366"/>
    </row>
    <row r="40" spans="1:24" s="183" customFormat="1" ht="24" customHeight="1">
      <c r="A40" s="1654" t="s">
        <v>663</v>
      </c>
      <c r="B40" s="1655"/>
      <c r="C40" s="396"/>
      <c r="D40" s="411" t="str">
        <f>Henkan(V29)</f>
        <v/>
      </c>
      <c r="E40" s="435"/>
      <c r="G40" s="1127"/>
      <c r="H40" s="1614"/>
      <c r="I40" s="278" t="s">
        <v>596</v>
      </c>
      <c r="J40" s="279" t="s">
        <v>6</v>
      </c>
      <c r="K40" s="280" t="s">
        <v>539</v>
      </c>
      <c r="L40" s="296" t="s">
        <v>154</v>
      </c>
      <c r="M40" s="282" t="s">
        <v>17</v>
      </c>
      <c r="N40" s="282" t="s">
        <v>220</v>
      </c>
      <c r="O40" s="283" t="s">
        <v>659</v>
      </c>
      <c r="P40" s="294" t="s">
        <v>212</v>
      </c>
      <c r="Q40" s="282" t="s">
        <v>508</v>
      </c>
      <c r="R40" s="282"/>
      <c r="S40" s="282"/>
      <c r="T40" s="54"/>
      <c r="U40" s="1296"/>
      <c r="V40" s="1442"/>
      <c r="W40" s="1525"/>
      <c r="X40" s="1367"/>
    </row>
    <row r="41" spans="1:24" s="184" customFormat="1" ht="24" customHeight="1">
      <c r="A41" s="1628"/>
      <c r="B41" s="83"/>
      <c r="C41" s="388"/>
      <c r="D41" s="1726">
        <f>Henkan(U41)</f>
        <v>0</v>
      </c>
      <c r="E41" s="406"/>
      <c r="G41" s="1127"/>
      <c r="H41" s="1616" t="s">
        <v>519</v>
      </c>
      <c r="I41" s="415" t="s">
        <v>147</v>
      </c>
      <c r="J41" s="644">
        <v>42</v>
      </c>
      <c r="K41" s="357" t="s">
        <v>185</v>
      </c>
      <c r="L41" s="1445" t="s">
        <v>150</v>
      </c>
      <c r="M41" s="1446"/>
      <c r="N41" s="1445" t="s">
        <v>152</v>
      </c>
      <c r="O41" s="1446"/>
      <c r="P41" s="1445" t="s">
        <v>153</v>
      </c>
      <c r="Q41" s="1446"/>
      <c r="R41" s="1445" t="s">
        <v>155</v>
      </c>
      <c r="S41" s="1446"/>
      <c r="T41" s="339"/>
      <c r="U41" s="1403" t="s">
        <v>523</v>
      </c>
      <c r="V41" s="1440"/>
      <c r="W41" s="1736"/>
      <c r="X41" s="1737"/>
    </row>
    <row r="42" spans="1:24" s="184" customFormat="1" ht="23.25" customHeight="1">
      <c r="A42" s="1629"/>
      <c r="B42" s="82"/>
      <c r="C42" s="371"/>
      <c r="D42" s="1662"/>
      <c r="E42" s="406"/>
      <c r="G42" s="1127"/>
      <c r="H42" s="1522"/>
      <c r="I42" s="415" t="s">
        <v>511</v>
      </c>
      <c r="J42" s="644">
        <v>47</v>
      </c>
      <c r="K42" s="326" t="s">
        <v>530</v>
      </c>
      <c r="L42" s="1465" t="s">
        <v>512</v>
      </c>
      <c r="M42" s="1466"/>
      <c r="N42" s="1467" t="s">
        <v>560</v>
      </c>
      <c r="O42" s="1468"/>
      <c r="P42" s="1422"/>
      <c r="Q42" s="1423"/>
      <c r="R42" s="1422"/>
      <c r="S42" s="1423"/>
      <c r="T42" s="331"/>
      <c r="U42" s="1295"/>
      <c r="V42" s="1441"/>
      <c r="W42" s="1738"/>
      <c r="X42" s="1739"/>
    </row>
    <row r="43" spans="1:24" ht="24" customHeight="1">
      <c r="A43" s="1629"/>
      <c r="B43" s="48"/>
      <c r="C43" s="371"/>
      <c r="D43" s="1662"/>
      <c r="E43" s="406"/>
      <c r="G43" s="1127"/>
      <c r="H43" s="1522"/>
      <c r="I43" s="352" t="s">
        <v>148</v>
      </c>
      <c r="J43" s="644">
        <v>50</v>
      </c>
      <c r="K43" s="326" t="s">
        <v>530</v>
      </c>
      <c r="L43" s="1593" t="s">
        <v>656</v>
      </c>
      <c r="M43" s="1594"/>
      <c r="N43" s="1593" t="s">
        <v>657</v>
      </c>
      <c r="O43" s="1594"/>
      <c r="P43" s="1284"/>
      <c r="Q43" s="1285"/>
      <c r="R43" s="1284"/>
      <c r="S43" s="1285"/>
      <c r="T43" s="339"/>
      <c r="U43" s="1295"/>
      <c r="V43" s="1441"/>
      <c r="W43" s="1738"/>
      <c r="X43" s="1739"/>
    </row>
    <row r="44" spans="1:24" ht="12" customHeight="1">
      <c r="A44" s="1629"/>
      <c r="B44" s="1626"/>
      <c r="C44" s="1464"/>
      <c r="D44" s="1662"/>
      <c r="E44" s="406"/>
      <c r="G44" s="1127"/>
      <c r="H44" s="1522"/>
      <c r="I44" s="1392" t="s">
        <v>98</v>
      </c>
      <c r="J44" s="1477">
        <v>117</v>
      </c>
      <c r="K44" s="1474" t="s">
        <v>530</v>
      </c>
      <c r="L44" s="1482" t="s">
        <v>553</v>
      </c>
      <c r="M44" s="1483"/>
      <c r="N44" s="1595" t="s">
        <v>554</v>
      </c>
      <c r="O44" s="1596"/>
      <c r="P44" s="1419"/>
      <c r="Q44" s="1420"/>
      <c r="R44" s="1419"/>
      <c r="S44" s="1420"/>
      <c r="T44" s="1259"/>
      <c r="U44" s="1295"/>
      <c r="V44" s="1441"/>
      <c r="W44" s="1738"/>
      <c r="X44" s="1739"/>
    </row>
    <row r="45" spans="1:24" ht="12" customHeight="1">
      <c r="A45" s="1629"/>
      <c r="B45" s="1627"/>
      <c r="C45" s="1464"/>
      <c r="D45" s="1662"/>
      <c r="E45" s="406"/>
      <c r="G45" s="1127"/>
      <c r="H45" s="351"/>
      <c r="I45" s="1393"/>
      <c r="J45" s="1506"/>
      <c r="K45" s="1507"/>
      <c r="L45" s="1484"/>
      <c r="M45" s="1485"/>
      <c r="N45" s="1597"/>
      <c r="O45" s="1598"/>
      <c r="P45" s="1421"/>
      <c r="Q45" s="1421"/>
      <c r="R45" s="1421"/>
      <c r="S45" s="1421"/>
      <c r="T45" s="1260"/>
      <c r="U45" s="1295"/>
      <c r="V45" s="1441"/>
      <c r="W45" s="1738"/>
      <c r="X45" s="1739"/>
    </row>
    <row r="46" spans="1:24" ht="12" customHeight="1">
      <c r="A46" s="1629"/>
      <c r="B46" s="1626"/>
      <c r="C46" s="1464"/>
      <c r="D46" s="1663"/>
      <c r="E46" s="406"/>
      <c r="G46" s="1127"/>
      <c r="H46" s="351"/>
      <c r="I46" s="1392" t="s">
        <v>571</v>
      </c>
      <c r="J46" s="1472">
        <v>86</v>
      </c>
      <c r="K46" s="1474" t="s">
        <v>530</v>
      </c>
      <c r="L46" s="1342" t="s">
        <v>555</v>
      </c>
      <c r="M46" s="1343"/>
      <c r="N46" s="1342" t="s">
        <v>556</v>
      </c>
      <c r="O46" s="1343"/>
      <c r="P46" s="1419"/>
      <c r="Q46" s="1420"/>
      <c r="R46" s="1419"/>
      <c r="S46" s="1420"/>
      <c r="T46" s="1259"/>
      <c r="U46" s="1295"/>
      <c r="V46" s="1441"/>
      <c r="W46" s="1738"/>
      <c r="X46" s="1739"/>
    </row>
    <row r="47" spans="1:24" ht="12" customHeight="1">
      <c r="A47" s="1629"/>
      <c r="B47" s="1627"/>
      <c r="C47" s="1464"/>
      <c r="D47" s="269"/>
      <c r="E47" s="406"/>
      <c r="G47" s="1127"/>
      <c r="H47" s="351"/>
      <c r="I47" s="1393"/>
      <c r="J47" s="1473"/>
      <c r="K47" s="1507"/>
      <c r="L47" s="1362"/>
      <c r="M47" s="1363"/>
      <c r="N47" s="1362"/>
      <c r="O47" s="1363"/>
      <c r="P47" s="1421"/>
      <c r="Q47" s="1421"/>
      <c r="R47" s="1421"/>
      <c r="S47" s="1421"/>
      <c r="T47" s="1260"/>
      <c r="U47" s="1295"/>
      <c r="V47" s="1441"/>
      <c r="W47" s="1738"/>
      <c r="X47" s="1739"/>
    </row>
    <row r="48" spans="1:24" ht="24" customHeight="1">
      <c r="A48" s="1629"/>
      <c r="B48" s="1626"/>
      <c r="C48" s="1464"/>
      <c r="D48" s="269"/>
      <c r="E48" s="406"/>
      <c r="G48" s="1127"/>
      <c r="H48" s="351"/>
      <c r="I48" s="1615" t="s">
        <v>149</v>
      </c>
      <c r="J48" s="1609">
        <v>55</v>
      </c>
      <c r="K48" s="1270" t="s">
        <v>545</v>
      </c>
      <c r="L48" s="1292" t="s">
        <v>144</v>
      </c>
      <c r="M48" s="1293"/>
      <c r="N48" s="1449" t="s">
        <v>386</v>
      </c>
      <c r="O48" s="1450"/>
      <c r="P48" s="1284"/>
      <c r="Q48" s="1285"/>
      <c r="R48" s="1284"/>
      <c r="S48" s="1285"/>
      <c r="T48" s="1259"/>
      <c r="U48" s="1295"/>
      <c r="V48" s="1441"/>
      <c r="W48" s="1738"/>
      <c r="X48" s="1739"/>
    </row>
    <row r="49" spans="1:24" ht="24" customHeight="1">
      <c r="A49" s="1629"/>
      <c r="B49" s="1647"/>
      <c r="C49" s="1464"/>
      <c r="D49" s="269"/>
      <c r="E49" s="406"/>
      <c r="G49" s="1127"/>
      <c r="H49" s="289"/>
      <c r="I49" s="1615"/>
      <c r="J49" s="1609"/>
      <c r="K49" s="1617"/>
      <c r="L49" s="1292" t="s">
        <v>145</v>
      </c>
      <c r="M49" s="1293"/>
      <c r="N49" s="1451"/>
      <c r="O49" s="1452"/>
      <c r="P49" s="1284"/>
      <c r="Q49" s="1285"/>
      <c r="R49" s="1284"/>
      <c r="S49" s="1285"/>
      <c r="T49" s="1742"/>
      <c r="U49" s="1295"/>
      <c r="V49" s="1441"/>
      <c r="W49" s="1738"/>
      <c r="X49" s="1739"/>
    </row>
    <row r="50" spans="1:24" ht="24" customHeight="1">
      <c r="A50" s="1630"/>
      <c r="B50" s="1627"/>
      <c r="C50" s="1464"/>
      <c r="D50" s="404" t="s">
        <v>600</v>
      </c>
      <c r="E50" s="406"/>
      <c r="G50" s="1127"/>
      <c r="H50" s="289"/>
      <c r="I50" s="1615"/>
      <c r="J50" s="1609"/>
      <c r="K50" s="1271"/>
      <c r="L50" s="1292" t="s">
        <v>146</v>
      </c>
      <c r="M50" s="1293"/>
      <c r="N50" s="1453" t="s">
        <v>385</v>
      </c>
      <c r="O50" s="1454"/>
      <c r="P50" s="1284"/>
      <c r="Q50" s="1285"/>
      <c r="R50" s="1284"/>
      <c r="S50" s="1285"/>
      <c r="T50" s="1433"/>
      <c r="U50" s="1295"/>
      <c r="V50" s="1441"/>
      <c r="W50" s="1738"/>
      <c r="X50" s="1739"/>
    </row>
    <row r="51" spans="1:24" s="183" customFormat="1" ht="30" customHeight="1">
      <c r="A51" s="1654" t="s">
        <v>663</v>
      </c>
      <c r="B51" s="1655"/>
      <c r="C51" s="409"/>
      <c r="D51" s="402" t="str">
        <f>Henkan(V41)</f>
        <v/>
      </c>
      <c r="E51" s="366"/>
      <c r="F51" s="276"/>
      <c r="G51" s="1612"/>
      <c r="H51" s="292" t="str">
        <f>"Girder"&amp;TEXT(H37,0)</f>
        <v>Girder0</v>
      </c>
      <c r="I51" s="295" t="s">
        <v>596</v>
      </c>
      <c r="J51" s="279" t="s">
        <v>6</v>
      </c>
      <c r="K51" s="280" t="s">
        <v>539</v>
      </c>
      <c r="L51" s="281" t="s">
        <v>154</v>
      </c>
      <c r="M51" s="294" t="s">
        <v>17</v>
      </c>
      <c r="N51" s="282" t="s">
        <v>220</v>
      </c>
      <c r="O51" s="283" t="s">
        <v>660</v>
      </c>
      <c r="P51" s="282" t="s">
        <v>212</v>
      </c>
      <c r="Q51" s="282"/>
      <c r="R51" s="282"/>
      <c r="S51" s="412"/>
      <c r="T51" s="80"/>
      <c r="U51" s="1296"/>
      <c r="V51" s="1442"/>
      <c r="W51" s="1740"/>
      <c r="X51" s="1741"/>
    </row>
    <row r="52" spans="1:24" s="184" customFormat="1" ht="24" customHeight="1">
      <c r="A52" s="1621"/>
      <c r="B52" s="355"/>
      <c r="C52" s="413"/>
      <c r="D52" s="1662">
        <f>Henkan(U52)</f>
        <v>0</v>
      </c>
      <c r="E52" s="406"/>
      <c r="G52" s="1126" t="s">
        <v>713</v>
      </c>
      <c r="H52" s="1616" t="s">
        <v>2</v>
      </c>
      <c r="I52" s="414" t="s">
        <v>147</v>
      </c>
      <c r="J52" s="649">
        <v>42</v>
      </c>
      <c r="K52" s="357" t="s">
        <v>185</v>
      </c>
      <c r="L52" s="1445" t="s">
        <v>150</v>
      </c>
      <c r="M52" s="1446"/>
      <c r="N52" s="1445" t="s">
        <v>152</v>
      </c>
      <c r="O52" s="1446"/>
      <c r="P52" s="1445" t="s">
        <v>153</v>
      </c>
      <c r="Q52" s="1446"/>
      <c r="R52" s="1445" t="s">
        <v>155</v>
      </c>
      <c r="S52" s="1446"/>
      <c r="T52" s="338"/>
      <c r="U52" s="1403" t="s">
        <v>523</v>
      </c>
      <c r="V52" s="1440"/>
      <c r="W52" s="1678"/>
      <c r="X52" s="1679"/>
    </row>
    <row r="53" spans="1:24" ht="24" customHeight="1">
      <c r="A53" s="1622"/>
      <c r="B53" s="345"/>
      <c r="C53" s="370"/>
      <c r="D53" s="1662"/>
      <c r="E53" s="406"/>
      <c r="G53" s="1127"/>
      <c r="H53" s="1522"/>
      <c r="I53" s="352" t="s">
        <v>563</v>
      </c>
      <c r="J53" s="644">
        <v>47</v>
      </c>
      <c r="K53" s="326" t="s">
        <v>530</v>
      </c>
      <c r="L53" s="1465" t="s">
        <v>512</v>
      </c>
      <c r="M53" s="1466"/>
      <c r="N53" s="1467" t="s">
        <v>560</v>
      </c>
      <c r="O53" s="1468"/>
      <c r="P53" s="1284"/>
      <c r="Q53" s="1285"/>
      <c r="R53" s="1284"/>
      <c r="S53" s="1285"/>
      <c r="T53" s="339"/>
      <c r="U53" s="1295"/>
      <c r="V53" s="1441"/>
      <c r="W53" s="1680"/>
      <c r="X53" s="1681"/>
    </row>
    <row r="54" spans="1:24" s="184" customFormat="1" ht="24" customHeight="1">
      <c r="A54" s="1622"/>
      <c r="B54" s="345"/>
      <c r="C54" s="370"/>
      <c r="D54" s="1662"/>
      <c r="E54" s="406"/>
      <c r="G54" s="1127"/>
      <c r="H54" s="1522"/>
      <c r="I54" s="334" t="s">
        <v>564</v>
      </c>
      <c r="J54" s="641">
        <v>50</v>
      </c>
      <c r="K54" s="326" t="s">
        <v>530</v>
      </c>
      <c r="L54" s="1593" t="s">
        <v>656</v>
      </c>
      <c r="M54" s="1594"/>
      <c r="N54" s="1593" t="s">
        <v>657</v>
      </c>
      <c r="O54" s="1594"/>
      <c r="P54" s="1284"/>
      <c r="Q54" s="1285"/>
      <c r="R54" s="1284"/>
      <c r="S54" s="1285"/>
      <c r="T54" s="331"/>
      <c r="U54" s="1295"/>
      <c r="V54" s="1441"/>
      <c r="W54" s="1680"/>
      <c r="X54" s="1681"/>
    </row>
    <row r="55" spans="1:24" ht="12" customHeight="1">
      <c r="A55" s="1622"/>
      <c r="B55" s="1626"/>
      <c r="C55" s="1464"/>
      <c r="D55" s="1662"/>
      <c r="E55" s="406"/>
      <c r="G55" s="1127"/>
      <c r="H55" s="1522"/>
      <c r="I55" s="1729" t="s">
        <v>98</v>
      </c>
      <c r="J55" s="1477">
        <v>117</v>
      </c>
      <c r="K55" s="1474" t="s">
        <v>530</v>
      </c>
      <c r="L55" s="1482" t="s">
        <v>553</v>
      </c>
      <c r="M55" s="1483"/>
      <c r="N55" s="1595" t="s">
        <v>554</v>
      </c>
      <c r="O55" s="1596"/>
      <c r="P55" s="1284"/>
      <c r="Q55" s="1285"/>
      <c r="R55" s="1284"/>
      <c r="S55" s="1285"/>
      <c r="T55" s="1259"/>
      <c r="U55" s="1295"/>
      <c r="V55" s="1441"/>
      <c r="W55" s="1680"/>
      <c r="X55" s="1681"/>
    </row>
    <row r="56" spans="1:24" ht="12" customHeight="1">
      <c r="A56" s="1622"/>
      <c r="B56" s="1627"/>
      <c r="C56" s="1464"/>
      <c r="D56" s="1663"/>
      <c r="E56" s="406"/>
      <c r="G56" s="1127"/>
      <c r="H56" s="1522"/>
      <c r="I56" s="1729"/>
      <c r="J56" s="1506"/>
      <c r="K56" s="1507"/>
      <c r="L56" s="1484"/>
      <c r="M56" s="1485"/>
      <c r="N56" s="1597"/>
      <c r="O56" s="1598"/>
      <c r="P56" s="1284"/>
      <c r="Q56" s="1285"/>
      <c r="R56" s="1284"/>
      <c r="S56" s="1285"/>
      <c r="T56" s="1433"/>
      <c r="U56" s="1295"/>
      <c r="V56" s="1441"/>
      <c r="W56" s="1680"/>
      <c r="X56" s="1681"/>
    </row>
    <row r="57" spans="1:24" ht="12" customHeight="1">
      <c r="A57" s="1622"/>
      <c r="B57" s="1626"/>
      <c r="C57" s="1464"/>
      <c r="D57" s="269"/>
      <c r="E57" s="406"/>
      <c r="G57" s="1127"/>
      <c r="H57" s="1522"/>
      <c r="I57" s="1615" t="s">
        <v>572</v>
      </c>
      <c r="J57" s="1472">
        <v>86</v>
      </c>
      <c r="K57" s="1474" t="s">
        <v>530</v>
      </c>
      <c r="L57" s="1342" t="s">
        <v>555</v>
      </c>
      <c r="M57" s="1343"/>
      <c r="N57" s="1342" t="s">
        <v>556</v>
      </c>
      <c r="O57" s="1343"/>
      <c r="P57" s="1284"/>
      <c r="Q57" s="1285"/>
      <c r="R57" s="1422"/>
      <c r="S57" s="1423"/>
      <c r="T57" s="1259"/>
      <c r="U57" s="1295"/>
      <c r="V57" s="1441"/>
      <c r="W57" s="1680"/>
      <c r="X57" s="1681"/>
    </row>
    <row r="58" spans="1:24" ht="12" customHeight="1">
      <c r="A58" s="1622"/>
      <c r="B58" s="1627"/>
      <c r="C58" s="1464"/>
      <c r="D58" s="269"/>
      <c r="E58" s="406"/>
      <c r="G58" s="1127"/>
      <c r="H58" s="1522"/>
      <c r="I58" s="1615"/>
      <c r="J58" s="1473"/>
      <c r="K58" s="1507"/>
      <c r="L58" s="1362"/>
      <c r="M58" s="1363"/>
      <c r="N58" s="1362"/>
      <c r="O58" s="1363"/>
      <c r="P58" s="1284"/>
      <c r="Q58" s="1285"/>
      <c r="R58" s="1426"/>
      <c r="S58" s="1427"/>
      <c r="T58" s="1433"/>
      <c r="U58" s="1295"/>
      <c r="V58" s="1441"/>
      <c r="W58" s="1680"/>
      <c r="X58" s="1681"/>
    </row>
    <row r="59" spans="1:24" ht="27.75" customHeight="1">
      <c r="A59" s="1622"/>
      <c r="B59" s="1626"/>
      <c r="C59" s="1463"/>
      <c r="D59" s="269"/>
      <c r="E59" s="406"/>
      <c r="G59" s="1237" t="s">
        <v>722</v>
      </c>
      <c r="H59" s="1522"/>
      <c r="I59" s="1286" t="s">
        <v>149</v>
      </c>
      <c r="J59" s="1472">
        <v>55</v>
      </c>
      <c r="K59" s="1270" t="s">
        <v>545</v>
      </c>
      <c r="L59" s="1292" t="s">
        <v>144</v>
      </c>
      <c r="M59" s="1293"/>
      <c r="N59" s="1449" t="s">
        <v>386</v>
      </c>
      <c r="O59" s="1450"/>
      <c r="P59" s="1422"/>
      <c r="Q59" s="1423"/>
      <c r="R59" s="1422"/>
      <c r="S59" s="1423"/>
      <c r="T59" s="1355"/>
      <c r="U59" s="1295"/>
      <c r="V59" s="1441"/>
      <c r="W59" s="1680"/>
      <c r="X59" s="1681"/>
    </row>
    <row r="60" spans="1:24" ht="27.75" customHeight="1">
      <c r="A60" s="1622"/>
      <c r="B60" s="1647"/>
      <c r="C60" s="1463"/>
      <c r="D60" s="269"/>
      <c r="E60" s="406"/>
      <c r="G60" s="1237"/>
      <c r="H60" s="289"/>
      <c r="I60" s="1489"/>
      <c r="J60" s="1481"/>
      <c r="K60" s="1617"/>
      <c r="L60" s="1292" t="s">
        <v>145</v>
      </c>
      <c r="M60" s="1293"/>
      <c r="N60" s="1451"/>
      <c r="O60" s="1452"/>
      <c r="P60" s="1424"/>
      <c r="Q60" s="1425"/>
      <c r="R60" s="1424"/>
      <c r="S60" s="1425"/>
      <c r="T60" s="1356"/>
      <c r="U60" s="1295"/>
      <c r="V60" s="1441"/>
      <c r="W60" s="1680"/>
      <c r="X60" s="1681"/>
    </row>
    <row r="61" spans="1:24" ht="24" customHeight="1">
      <c r="A61" s="1622"/>
      <c r="B61" s="1647"/>
      <c r="C61" s="1463"/>
      <c r="D61" s="404" t="s">
        <v>600</v>
      </c>
      <c r="E61" s="406"/>
      <c r="G61" s="1237"/>
      <c r="H61" s="289"/>
      <c r="I61" s="1490"/>
      <c r="J61" s="1473"/>
      <c r="K61" s="1271"/>
      <c r="L61" s="1292" t="s">
        <v>146</v>
      </c>
      <c r="M61" s="1293"/>
      <c r="N61" s="1453" t="s">
        <v>385</v>
      </c>
      <c r="O61" s="1454"/>
      <c r="P61" s="1426"/>
      <c r="Q61" s="1427"/>
      <c r="R61" s="1426"/>
      <c r="S61" s="1427"/>
      <c r="T61" s="1356"/>
      <c r="U61" s="1295"/>
      <c r="V61" s="1441"/>
      <c r="W61" s="1680"/>
      <c r="X61" s="1681"/>
    </row>
    <row r="62" spans="1:24" s="183" customFormat="1" ht="24" customHeight="1">
      <c r="A62" s="1650" t="s">
        <v>663</v>
      </c>
      <c r="B62" s="1651"/>
      <c r="C62" s="409"/>
      <c r="D62" s="402" t="str">
        <f>Henkan(V52)</f>
        <v/>
      </c>
      <c r="E62" s="435"/>
      <c r="G62" s="1237"/>
      <c r="H62" s="297"/>
      <c r="I62" s="278" t="s">
        <v>596</v>
      </c>
      <c r="J62" s="279" t="s">
        <v>6</v>
      </c>
      <c r="K62" s="280" t="s">
        <v>539</v>
      </c>
      <c r="L62" s="281" t="s">
        <v>154</v>
      </c>
      <c r="M62" s="294" t="s">
        <v>17</v>
      </c>
      <c r="N62" s="282" t="s">
        <v>220</v>
      </c>
      <c r="O62" s="526" t="s">
        <v>661</v>
      </c>
      <c r="P62" s="294" t="s">
        <v>212</v>
      </c>
      <c r="Q62" s="392"/>
      <c r="R62" s="392"/>
      <c r="S62" s="282"/>
      <c r="T62" s="54"/>
      <c r="U62" s="1296"/>
      <c r="V62" s="1442"/>
      <c r="W62" s="1682"/>
      <c r="X62" s="1683"/>
    </row>
    <row r="63" spans="1:24" s="184" customFormat="1" ht="12" customHeight="1">
      <c r="A63" s="1628"/>
      <c r="B63" s="1646"/>
      <c r="C63" s="1648"/>
      <c r="D63" s="1662">
        <f>Henkan(U63)</f>
        <v>0</v>
      </c>
      <c r="E63" s="1660">
        <v>1</v>
      </c>
      <c r="G63" s="1237"/>
      <c r="H63" s="1616" t="s">
        <v>177</v>
      </c>
      <c r="I63" s="1286" t="s">
        <v>576</v>
      </c>
      <c r="J63" s="1528">
        <v>60</v>
      </c>
      <c r="K63" s="373" t="s">
        <v>573</v>
      </c>
      <c r="L63" s="1677" t="s">
        <v>577</v>
      </c>
      <c r="M63" s="1634"/>
      <c r="N63" s="1374" t="s">
        <v>579</v>
      </c>
      <c r="O63" s="1631"/>
      <c r="P63" s="1632" t="s">
        <v>582</v>
      </c>
      <c r="Q63" s="1633"/>
      <c r="R63" s="1632" t="s">
        <v>585</v>
      </c>
      <c r="S63" s="1633"/>
      <c r="T63" s="1402"/>
      <c r="U63" s="1403" t="s">
        <v>523</v>
      </c>
      <c r="V63" s="1440"/>
      <c r="W63" s="1664"/>
      <c r="X63" s="1328" t="s">
        <v>9</v>
      </c>
    </row>
    <row r="64" spans="1:24" s="184" customFormat="1" ht="12" customHeight="1">
      <c r="A64" s="1629"/>
      <c r="B64" s="1647"/>
      <c r="C64" s="1649"/>
      <c r="D64" s="1662"/>
      <c r="E64" s="1661"/>
      <c r="G64" s="1237"/>
      <c r="H64" s="1522"/>
      <c r="I64" s="1469"/>
      <c r="J64" s="1519"/>
      <c r="K64" s="374" t="s">
        <v>574</v>
      </c>
      <c r="L64" s="1675" t="s">
        <v>578</v>
      </c>
      <c r="M64" s="1676"/>
      <c r="N64" s="1299" t="s">
        <v>580</v>
      </c>
      <c r="O64" s="1634"/>
      <c r="P64" s="1716" t="s">
        <v>583</v>
      </c>
      <c r="Q64" s="1717"/>
      <c r="R64" s="1692" t="s">
        <v>586</v>
      </c>
      <c r="S64" s="1693"/>
      <c r="T64" s="1290"/>
      <c r="U64" s="1295"/>
      <c r="V64" s="1441"/>
      <c r="W64" s="1665"/>
      <c r="X64" s="1307"/>
    </row>
    <row r="65" spans="1:24" s="184" customFormat="1" ht="12" customHeight="1">
      <c r="A65" s="1629"/>
      <c r="B65" s="1627"/>
      <c r="C65" s="1649"/>
      <c r="D65" s="1662"/>
      <c r="E65" s="1661"/>
      <c r="G65" s="1237"/>
      <c r="H65" s="1522"/>
      <c r="I65" s="1287"/>
      <c r="J65" s="1473"/>
      <c r="K65" s="374" t="s">
        <v>575</v>
      </c>
      <c r="L65" s="1374" t="s">
        <v>671</v>
      </c>
      <c r="M65" s="1631"/>
      <c r="N65" s="1675" t="s">
        <v>581</v>
      </c>
      <c r="O65" s="1696"/>
      <c r="P65" s="1690" t="s">
        <v>584</v>
      </c>
      <c r="Q65" s="1691"/>
      <c r="R65" s="1727"/>
      <c r="S65" s="1728"/>
      <c r="T65" s="1276"/>
      <c r="U65" s="1295"/>
      <c r="V65" s="1441"/>
      <c r="W65" s="1665"/>
      <c r="X65" s="1308"/>
    </row>
    <row r="66" spans="1:24" ht="24" customHeight="1">
      <c r="A66" s="1629"/>
      <c r="B66" s="1635"/>
      <c r="C66" s="1463"/>
      <c r="D66" s="1662"/>
      <c r="E66" s="353">
        <v>1</v>
      </c>
      <c r="G66" s="1237"/>
      <c r="H66" s="1522"/>
      <c r="I66" s="1286" t="s">
        <v>15</v>
      </c>
      <c r="J66" s="1472">
        <v>77</v>
      </c>
      <c r="K66" s="1322" t="s">
        <v>526</v>
      </c>
      <c r="L66" s="1324" t="s">
        <v>24</v>
      </c>
      <c r="M66" s="1325"/>
      <c r="N66" s="1316" t="s">
        <v>21</v>
      </c>
      <c r="O66" s="1317"/>
      <c r="P66" s="1284"/>
      <c r="Q66" s="1285"/>
      <c r="R66" s="1284"/>
      <c r="S66" s="1285"/>
      <c r="T66" s="1276"/>
      <c r="U66" s="1295"/>
      <c r="V66" s="1441"/>
      <c r="W66" s="1665"/>
      <c r="X66" s="375" t="s">
        <v>10</v>
      </c>
    </row>
    <row r="67" spans="1:24" ht="24" customHeight="1">
      <c r="A67" s="1629"/>
      <c r="B67" s="1636"/>
      <c r="C67" s="1464"/>
      <c r="D67" s="1662"/>
      <c r="E67" s="354">
        <v>1</v>
      </c>
      <c r="G67" s="1237"/>
      <c r="H67" s="1522"/>
      <c r="I67" s="1287"/>
      <c r="J67" s="1473"/>
      <c r="K67" s="1323"/>
      <c r="L67" s="1326"/>
      <c r="M67" s="1327"/>
      <c r="N67" s="1316" t="s">
        <v>22</v>
      </c>
      <c r="O67" s="1317"/>
      <c r="P67" s="1284"/>
      <c r="Q67" s="1285"/>
      <c r="R67" s="1284"/>
      <c r="S67" s="1285"/>
      <c r="T67" s="1276"/>
      <c r="U67" s="1295"/>
      <c r="V67" s="1441"/>
      <c r="W67" s="1665"/>
      <c r="X67" s="375" t="s">
        <v>11</v>
      </c>
    </row>
    <row r="68" spans="1:24" ht="24" customHeight="1">
      <c r="A68" s="1629"/>
      <c r="B68" s="1626"/>
      <c r="C68" s="1463"/>
      <c r="D68" s="1663"/>
      <c r="E68" s="353">
        <v>1</v>
      </c>
      <c r="G68" s="1237"/>
      <c r="H68" s="1613"/>
      <c r="I68" s="1286" t="s">
        <v>14</v>
      </c>
      <c r="J68" s="1472">
        <v>81</v>
      </c>
      <c r="K68" s="1322" t="s">
        <v>526</v>
      </c>
      <c r="L68" s="1292" t="s">
        <v>19</v>
      </c>
      <c r="M68" s="1293"/>
      <c r="N68" s="1496" t="s">
        <v>598</v>
      </c>
      <c r="O68" s="1497"/>
      <c r="P68" s="1284"/>
      <c r="Q68" s="1285"/>
      <c r="R68" s="1284"/>
      <c r="S68" s="1285"/>
      <c r="T68" s="1276"/>
      <c r="U68" s="1295"/>
      <c r="V68" s="1441"/>
      <c r="W68" s="1665"/>
      <c r="X68" s="375" t="s">
        <v>12</v>
      </c>
    </row>
    <row r="69" spans="1:24" ht="24" customHeight="1">
      <c r="A69" s="1629"/>
      <c r="B69" s="1627"/>
      <c r="C69" s="1464"/>
      <c r="D69" s="417"/>
      <c r="E69" s="92">
        <v>1</v>
      </c>
      <c r="G69" s="1237"/>
      <c r="H69" s="1613"/>
      <c r="I69" s="1287"/>
      <c r="J69" s="1473"/>
      <c r="K69" s="1323"/>
      <c r="L69" s="1292" t="s">
        <v>20</v>
      </c>
      <c r="M69" s="1293"/>
      <c r="N69" s="1498"/>
      <c r="O69" s="1499"/>
      <c r="P69" s="1284"/>
      <c r="Q69" s="1285"/>
      <c r="R69" s="1284"/>
      <c r="S69" s="1285"/>
      <c r="T69" s="1276"/>
      <c r="U69" s="1295"/>
      <c r="V69" s="1441"/>
      <c r="W69" s="1665"/>
      <c r="X69" s="375" t="s">
        <v>13</v>
      </c>
    </row>
    <row r="70" spans="1:24" ht="13.5" customHeight="1">
      <c r="A70" s="1629"/>
      <c r="B70" s="1626"/>
      <c r="C70" s="1464"/>
      <c r="D70" s="269"/>
      <c r="E70" s="406"/>
      <c r="G70" s="1237"/>
      <c r="H70" s="1613"/>
      <c r="I70" s="1392" t="s">
        <v>98</v>
      </c>
      <c r="J70" s="1477">
        <v>117</v>
      </c>
      <c r="K70" s="1474" t="s">
        <v>530</v>
      </c>
      <c r="L70" s="1482" t="s">
        <v>553</v>
      </c>
      <c r="M70" s="1483"/>
      <c r="N70" s="1595" t="s">
        <v>554</v>
      </c>
      <c r="O70" s="1596"/>
      <c r="P70" s="1419"/>
      <c r="Q70" s="1420"/>
      <c r="R70" s="1419"/>
      <c r="S70" s="1420"/>
      <c r="T70" s="1259"/>
      <c r="U70" s="1295"/>
      <c r="V70" s="1441"/>
      <c r="W70" s="1665"/>
      <c r="X70" s="1365"/>
    </row>
    <row r="71" spans="1:24" ht="13.5" customHeight="1">
      <c r="A71" s="1629"/>
      <c r="B71" s="1627"/>
      <c r="C71" s="1464"/>
      <c r="D71" s="269"/>
      <c r="E71" s="406"/>
      <c r="G71" s="1237"/>
      <c r="H71" s="1613"/>
      <c r="I71" s="1393"/>
      <c r="J71" s="1506"/>
      <c r="K71" s="1507"/>
      <c r="L71" s="1484"/>
      <c r="M71" s="1485"/>
      <c r="N71" s="1597"/>
      <c r="O71" s="1598"/>
      <c r="P71" s="1421"/>
      <c r="Q71" s="1421"/>
      <c r="R71" s="1421"/>
      <c r="S71" s="1421"/>
      <c r="T71" s="1260"/>
      <c r="U71" s="1295"/>
      <c r="V71" s="1441"/>
      <c r="W71" s="1665"/>
      <c r="X71" s="1366"/>
    </row>
    <row r="72" spans="1:24" ht="12" customHeight="1">
      <c r="A72" s="1629"/>
      <c r="B72" s="1626"/>
      <c r="C72" s="1464"/>
      <c r="D72" s="1719" t="s">
        <v>600</v>
      </c>
      <c r="E72" s="406"/>
      <c r="G72" s="1237"/>
      <c r="H72" s="1613"/>
      <c r="I72" s="1392" t="s">
        <v>571</v>
      </c>
      <c r="J72" s="1472">
        <v>86</v>
      </c>
      <c r="K72" s="1474" t="s">
        <v>530</v>
      </c>
      <c r="L72" s="1342" t="s">
        <v>555</v>
      </c>
      <c r="M72" s="1343"/>
      <c r="N72" s="1342" t="s">
        <v>556</v>
      </c>
      <c r="O72" s="1343"/>
      <c r="P72" s="1419"/>
      <c r="Q72" s="1420"/>
      <c r="R72" s="1419"/>
      <c r="S72" s="1420"/>
      <c r="T72" s="1259"/>
      <c r="U72" s="1295"/>
      <c r="V72" s="1441"/>
      <c r="W72" s="1665"/>
      <c r="X72" s="1366"/>
    </row>
    <row r="73" spans="1:24" ht="12" customHeight="1">
      <c r="A73" s="1640"/>
      <c r="B73" s="1653"/>
      <c r="C73" s="1464"/>
      <c r="D73" s="1719"/>
      <c r="E73" s="406"/>
      <c r="G73" s="1237"/>
      <c r="H73" s="1613"/>
      <c r="I73" s="1393"/>
      <c r="J73" s="1473"/>
      <c r="K73" s="1507"/>
      <c r="L73" s="1362"/>
      <c r="M73" s="1363"/>
      <c r="N73" s="1362"/>
      <c r="O73" s="1363"/>
      <c r="P73" s="1421"/>
      <c r="Q73" s="1421"/>
      <c r="R73" s="1421"/>
      <c r="S73" s="1421"/>
      <c r="T73" s="1260"/>
      <c r="U73" s="1295"/>
      <c r="V73" s="1441"/>
      <c r="W73" s="1665"/>
      <c r="X73" s="1366"/>
    </row>
    <row r="74" spans="1:24" s="183" customFormat="1" ht="24" customHeight="1">
      <c r="A74" s="1654" t="s">
        <v>663</v>
      </c>
      <c r="B74" s="1655"/>
      <c r="C74" s="363"/>
      <c r="D74" s="402" t="str">
        <f>Henkan(V63)</f>
        <v/>
      </c>
      <c r="E74" s="435"/>
      <c r="G74" s="1238"/>
      <c r="H74" s="1614"/>
      <c r="I74" s="278" t="s">
        <v>596</v>
      </c>
      <c r="J74" s="279" t="s">
        <v>6</v>
      </c>
      <c r="K74" s="280" t="s">
        <v>539</v>
      </c>
      <c r="L74" s="296" t="s">
        <v>154</v>
      </c>
      <c r="M74" s="282" t="s">
        <v>17</v>
      </c>
      <c r="N74" s="282" t="s">
        <v>220</v>
      </c>
      <c r="O74" s="283" t="s">
        <v>659</v>
      </c>
      <c r="P74" s="294" t="s">
        <v>212</v>
      </c>
      <c r="Q74" s="282" t="s">
        <v>508</v>
      </c>
      <c r="R74" s="282"/>
      <c r="S74" s="282"/>
      <c r="T74" s="54"/>
      <c r="U74" s="1296"/>
      <c r="V74" s="1442"/>
      <c r="W74" s="1666"/>
      <c r="X74" s="1367"/>
    </row>
    <row r="75" spans="1:24" ht="27" customHeight="1">
      <c r="A75" s="1643"/>
      <c r="B75" s="348"/>
      <c r="C75" s="361"/>
      <c r="D75" s="1724">
        <f>Henkan(U75)</f>
        <v>0</v>
      </c>
      <c r="E75" s="406"/>
      <c r="G75" s="1126" t="s">
        <v>713</v>
      </c>
      <c r="H75" s="418"/>
      <c r="I75" s="344" t="s">
        <v>148</v>
      </c>
      <c r="J75" s="649">
        <v>50</v>
      </c>
      <c r="K75" s="326" t="s">
        <v>530</v>
      </c>
      <c r="L75" s="1445" t="s">
        <v>656</v>
      </c>
      <c r="M75" s="1446"/>
      <c r="N75" s="1445" t="s">
        <v>657</v>
      </c>
      <c r="O75" s="1446"/>
      <c r="P75" s="1667"/>
      <c r="Q75" s="1668"/>
      <c r="R75" s="1667"/>
      <c r="S75" s="1668"/>
      <c r="T75" s="338"/>
      <c r="U75" s="1403" t="s">
        <v>523</v>
      </c>
      <c r="V75" s="1440"/>
      <c r="W75" s="1669"/>
      <c r="X75" s="1670"/>
    </row>
    <row r="76" spans="1:24" ht="27" customHeight="1">
      <c r="A76" s="1644"/>
      <c r="B76" s="1626"/>
      <c r="C76" s="1463"/>
      <c r="D76" s="1724"/>
      <c r="E76" s="406"/>
      <c r="G76" s="1127"/>
      <c r="H76" s="419" t="s">
        <v>520</v>
      </c>
      <c r="I76" s="1615" t="s">
        <v>149</v>
      </c>
      <c r="J76" s="1609">
        <v>55</v>
      </c>
      <c r="K76" s="1270" t="s">
        <v>545</v>
      </c>
      <c r="L76" s="1292" t="s">
        <v>144</v>
      </c>
      <c r="M76" s="1293"/>
      <c r="N76" s="1449" t="s">
        <v>386</v>
      </c>
      <c r="O76" s="1450"/>
      <c r="P76" s="1284"/>
      <c r="Q76" s="1285"/>
      <c r="R76" s="1284"/>
      <c r="S76" s="1285"/>
      <c r="T76" s="1355"/>
      <c r="U76" s="1295"/>
      <c r="V76" s="1441"/>
      <c r="W76" s="1671"/>
      <c r="X76" s="1672"/>
    </row>
    <row r="77" spans="1:24" ht="27" customHeight="1">
      <c r="A77" s="1644"/>
      <c r="B77" s="1647"/>
      <c r="C77" s="1464"/>
      <c r="D77" s="1724"/>
      <c r="E77" s="406"/>
      <c r="G77" s="1127"/>
      <c r="H77" s="420"/>
      <c r="I77" s="1615"/>
      <c r="J77" s="1609"/>
      <c r="K77" s="1617"/>
      <c r="L77" s="1292" t="s">
        <v>145</v>
      </c>
      <c r="M77" s="1293"/>
      <c r="N77" s="1451"/>
      <c r="O77" s="1452"/>
      <c r="P77" s="1284"/>
      <c r="Q77" s="1285"/>
      <c r="R77" s="1284"/>
      <c r="S77" s="1285"/>
      <c r="T77" s="1356"/>
      <c r="U77" s="1295"/>
      <c r="V77" s="1441"/>
      <c r="W77" s="1671"/>
      <c r="X77" s="1672"/>
    </row>
    <row r="78" spans="1:24" ht="27" customHeight="1">
      <c r="A78" s="1644"/>
      <c r="B78" s="1647"/>
      <c r="C78" s="1464"/>
      <c r="D78" s="1725"/>
      <c r="E78" s="406"/>
      <c r="G78" s="1127"/>
      <c r="H78" s="420"/>
      <c r="I78" s="1615"/>
      <c r="J78" s="1609"/>
      <c r="K78" s="1617"/>
      <c r="L78" s="1482" t="s">
        <v>146</v>
      </c>
      <c r="M78" s="1483"/>
      <c r="N78" s="1595" t="s">
        <v>385</v>
      </c>
      <c r="O78" s="1596"/>
      <c r="P78" s="1422"/>
      <c r="Q78" s="1423"/>
      <c r="R78" s="1422"/>
      <c r="S78" s="1423"/>
      <c r="T78" s="1356"/>
      <c r="U78" s="1295"/>
      <c r="V78" s="1441"/>
      <c r="W78" s="1671"/>
      <c r="X78" s="1672"/>
    </row>
    <row r="79" spans="1:24" s="184" customFormat="1" ht="30" customHeight="1">
      <c r="A79" s="1644"/>
      <c r="B79" s="345"/>
      <c r="C79" s="370"/>
      <c r="D79" s="269"/>
      <c r="E79" s="406"/>
      <c r="G79" s="1127"/>
      <c r="H79" s="421"/>
      <c r="I79" s="415" t="s">
        <v>147</v>
      </c>
      <c r="J79" s="644">
        <v>42</v>
      </c>
      <c r="K79" s="416" t="s">
        <v>185</v>
      </c>
      <c r="L79" s="1593" t="s">
        <v>150</v>
      </c>
      <c r="M79" s="1594"/>
      <c r="N79" s="1593" t="s">
        <v>152</v>
      </c>
      <c r="O79" s="1594"/>
      <c r="P79" s="1593" t="s">
        <v>153</v>
      </c>
      <c r="Q79" s="1594"/>
      <c r="R79" s="1593" t="s">
        <v>155</v>
      </c>
      <c r="S79" s="1594"/>
      <c r="T79" s="339"/>
      <c r="U79" s="1295"/>
      <c r="V79" s="1441"/>
      <c r="W79" s="1671"/>
      <c r="X79" s="1672"/>
    </row>
    <row r="80" spans="1:24" s="184" customFormat="1" ht="30" customHeight="1">
      <c r="A80" s="1644"/>
      <c r="B80" s="345"/>
      <c r="C80" s="370"/>
      <c r="D80" s="362"/>
      <c r="E80" s="406"/>
      <c r="G80" s="1127"/>
      <c r="H80" s="421"/>
      <c r="I80" s="332" t="s">
        <v>511</v>
      </c>
      <c r="J80" s="641">
        <v>47</v>
      </c>
      <c r="K80" s="326" t="s">
        <v>530</v>
      </c>
      <c r="L80" s="1465" t="s">
        <v>512</v>
      </c>
      <c r="M80" s="1466"/>
      <c r="N80" s="1467" t="s">
        <v>560</v>
      </c>
      <c r="O80" s="1468"/>
      <c r="P80" s="1602"/>
      <c r="Q80" s="1603"/>
      <c r="R80" s="1602"/>
      <c r="S80" s="1603"/>
      <c r="T80" s="331"/>
      <c r="U80" s="1295"/>
      <c r="V80" s="1441"/>
      <c r="W80" s="1671"/>
      <c r="X80" s="1672"/>
    </row>
    <row r="81" spans="1:24" ht="15" customHeight="1">
      <c r="A81" s="1644"/>
      <c r="B81" s="1626"/>
      <c r="C81" s="1464"/>
      <c r="D81" s="362"/>
      <c r="E81" s="406"/>
      <c r="G81" s="1127"/>
      <c r="H81" s="299"/>
      <c r="I81" s="1392" t="s">
        <v>98</v>
      </c>
      <c r="J81" s="1477">
        <v>117</v>
      </c>
      <c r="K81" s="1474" t="s">
        <v>530</v>
      </c>
      <c r="L81" s="1482" t="s">
        <v>553</v>
      </c>
      <c r="M81" s="1483"/>
      <c r="N81" s="1595" t="s">
        <v>554</v>
      </c>
      <c r="O81" s="1596"/>
      <c r="P81" s="1419"/>
      <c r="Q81" s="1420"/>
      <c r="R81" s="1419"/>
      <c r="S81" s="1420"/>
      <c r="T81" s="1259"/>
      <c r="U81" s="1295"/>
      <c r="V81" s="1441"/>
      <c r="W81" s="1671"/>
      <c r="X81" s="1672"/>
    </row>
    <row r="82" spans="1:24" ht="15" customHeight="1">
      <c r="A82" s="1645"/>
      <c r="B82" s="1627"/>
      <c r="C82" s="1464"/>
      <c r="D82" s="404" t="s">
        <v>600</v>
      </c>
      <c r="E82" s="406"/>
      <c r="G82" s="1127"/>
      <c r="H82" s="299"/>
      <c r="I82" s="1393"/>
      <c r="J82" s="1506"/>
      <c r="K82" s="1507"/>
      <c r="L82" s="1484"/>
      <c r="M82" s="1485"/>
      <c r="N82" s="1597"/>
      <c r="O82" s="1598"/>
      <c r="P82" s="1421"/>
      <c r="Q82" s="1421"/>
      <c r="R82" s="1421"/>
      <c r="S82" s="1421"/>
      <c r="T82" s="1260"/>
      <c r="U82" s="1295"/>
      <c r="V82" s="1441"/>
      <c r="W82" s="1671"/>
      <c r="X82" s="1672"/>
    </row>
    <row r="83" spans="1:24" s="183" customFormat="1" ht="24" customHeight="1">
      <c r="A83" s="1654" t="s">
        <v>663</v>
      </c>
      <c r="B83" s="1655"/>
      <c r="C83" s="409"/>
      <c r="D83" s="402" t="str">
        <f>Henkan(V75)</f>
        <v/>
      </c>
      <c r="E83" s="435"/>
      <c r="G83" s="1127" t="s">
        <v>723</v>
      </c>
      <c r="H83" s="422"/>
      <c r="I83" s="278" t="s">
        <v>596</v>
      </c>
      <c r="J83" s="279" t="s">
        <v>6</v>
      </c>
      <c r="K83" s="280" t="s">
        <v>539</v>
      </c>
      <c r="L83" s="281" t="s">
        <v>154</v>
      </c>
      <c r="M83" s="294" t="s">
        <v>17</v>
      </c>
      <c r="N83" s="282" t="s">
        <v>220</v>
      </c>
      <c r="O83" s="283" t="s">
        <v>661</v>
      </c>
      <c r="P83" s="282" t="s">
        <v>212</v>
      </c>
      <c r="Q83" s="282" t="s">
        <v>221</v>
      </c>
      <c r="R83" s="282" t="s">
        <v>565</v>
      </c>
      <c r="S83" s="282"/>
      <c r="T83" s="54"/>
      <c r="U83" s="1296"/>
      <c r="V83" s="1442"/>
      <c r="W83" s="1673"/>
      <c r="X83" s="1674"/>
    </row>
    <row r="84" spans="1:24" s="183" customFormat="1" ht="24" customHeight="1">
      <c r="A84" s="1722"/>
      <c r="B84" s="1723"/>
      <c r="C84" s="423"/>
      <c r="D84" s="362"/>
      <c r="E84" s="435"/>
      <c r="G84" s="1127"/>
      <c r="H84" s="650"/>
      <c r="I84" s="424"/>
      <c r="J84" s="425"/>
      <c r="K84" s="426"/>
      <c r="L84" s="427"/>
      <c r="M84" s="428"/>
      <c r="N84" s="428"/>
      <c r="O84" s="429"/>
      <c r="P84" s="428"/>
      <c r="Q84" s="428"/>
      <c r="R84" s="430"/>
      <c r="S84" s="428"/>
      <c r="T84" s="428"/>
      <c r="U84" s="428"/>
      <c r="V84" s="431"/>
      <c r="W84" s="432"/>
      <c r="X84" s="433"/>
    </row>
    <row r="85" spans="1:24" s="183" customFormat="1" ht="24" customHeight="1">
      <c r="A85" s="1720"/>
      <c r="B85" s="1721"/>
      <c r="C85" s="436"/>
      <c r="D85" s="362"/>
      <c r="E85" s="435"/>
      <c r="G85" s="1127"/>
      <c r="H85" s="651"/>
      <c r="I85" s="652"/>
      <c r="J85" s="653"/>
      <c r="K85" s="654"/>
      <c r="L85" s="655"/>
      <c r="M85" s="656"/>
      <c r="N85" s="656"/>
      <c r="O85" s="657"/>
      <c r="P85" s="656"/>
      <c r="Q85" s="656"/>
      <c r="R85" s="658"/>
      <c r="S85" s="656"/>
      <c r="T85" s="656"/>
      <c r="U85" s="656"/>
      <c r="V85" s="659"/>
      <c r="W85" s="660"/>
      <c r="X85" s="437"/>
    </row>
    <row r="86" spans="1:24" s="183" customFormat="1" ht="24" customHeight="1">
      <c r="A86" s="1720"/>
      <c r="B86" s="1721"/>
      <c r="C86" s="436"/>
      <c r="D86" s="362"/>
      <c r="E86" s="435"/>
      <c r="G86" s="1127"/>
      <c r="H86" s="651"/>
      <c r="I86" s="652"/>
      <c r="J86" s="653"/>
      <c r="K86" s="654"/>
      <c r="L86" s="655"/>
      <c r="M86" s="656"/>
      <c r="N86" s="656"/>
      <c r="O86" s="657"/>
      <c r="P86" s="656"/>
      <c r="Q86" s="656"/>
      <c r="R86" s="658"/>
      <c r="S86" s="656"/>
      <c r="T86" s="656"/>
      <c r="U86" s="656"/>
      <c r="V86" s="659"/>
      <c r="W86" s="660"/>
      <c r="X86" s="437"/>
    </row>
    <row r="87" spans="1:24" ht="11.25" customHeight="1">
      <c r="G87" s="1127"/>
      <c r="H87" s="586"/>
      <c r="X87" s="268"/>
    </row>
    <row r="88" spans="1:24" ht="11.25" customHeight="1">
      <c r="G88" s="1127"/>
      <c r="H88" s="586"/>
      <c r="X88" s="268"/>
    </row>
    <row r="89" spans="1:24" ht="11.25" customHeight="1">
      <c r="G89" s="1127"/>
      <c r="H89" s="586"/>
      <c r="X89" s="268"/>
    </row>
    <row r="90" spans="1:24" ht="11.25" customHeight="1">
      <c r="G90" s="1127"/>
      <c r="H90" s="586"/>
      <c r="X90" s="268"/>
    </row>
    <row r="91" spans="1:24" ht="11.25" customHeight="1">
      <c r="G91" s="1127"/>
      <c r="H91" s="586"/>
      <c r="X91" s="268"/>
    </row>
    <row r="92" spans="1:24" ht="11.25" customHeight="1">
      <c r="G92" s="1127"/>
      <c r="H92" s="586"/>
      <c r="X92" s="268"/>
    </row>
    <row r="93" spans="1:24" ht="11.25" customHeight="1">
      <c r="G93" s="1127"/>
      <c r="H93" s="586"/>
      <c r="X93" s="268"/>
    </row>
    <row r="94" spans="1:24" ht="11.25" customHeight="1">
      <c r="G94" s="1127"/>
      <c r="H94" s="586"/>
      <c r="X94" s="268"/>
    </row>
    <row r="95" spans="1:24" ht="11.25" customHeight="1">
      <c r="G95" s="1127"/>
      <c r="H95" s="586"/>
      <c r="X95" s="268"/>
    </row>
    <row r="96" spans="1:24" ht="11.25" customHeight="1">
      <c r="G96" s="1127"/>
      <c r="H96" s="586"/>
      <c r="X96" s="268"/>
    </row>
    <row r="97" spans="7:24" ht="11.25" customHeight="1">
      <c r="G97" s="1127"/>
      <c r="H97" s="586"/>
      <c r="X97" s="268"/>
    </row>
    <row r="98" spans="7:24" ht="11.25" customHeight="1">
      <c r="G98" s="1127"/>
      <c r="H98" s="586"/>
      <c r="X98" s="268"/>
    </row>
    <row r="99" spans="7:24" ht="11.25" customHeight="1">
      <c r="G99" s="1127"/>
      <c r="H99" s="586"/>
      <c r="X99" s="268"/>
    </row>
    <row r="100" spans="7:24" ht="11.25" customHeight="1">
      <c r="G100" s="1127"/>
      <c r="H100" s="586"/>
      <c r="X100" s="268"/>
    </row>
    <row r="101" spans="7:24" ht="11.25" customHeight="1">
      <c r="G101" s="1127"/>
      <c r="H101" s="586"/>
      <c r="X101" s="268"/>
    </row>
    <row r="102" spans="7:24" ht="11.25" customHeight="1">
      <c r="G102" s="1127"/>
      <c r="H102" s="586"/>
      <c r="X102" s="268"/>
    </row>
    <row r="103" spans="7:24" ht="11.25" customHeight="1">
      <c r="G103" s="1127"/>
      <c r="H103" s="586"/>
      <c r="X103" s="268"/>
    </row>
    <row r="104" spans="7:24" ht="11.25" customHeight="1">
      <c r="G104" s="1127"/>
      <c r="H104" s="586"/>
      <c r="X104" s="268"/>
    </row>
    <row r="105" spans="7:24" ht="11.25" customHeight="1">
      <c r="G105" s="1612"/>
      <c r="H105" s="661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662"/>
    </row>
  </sheetData>
  <sheetProtection sheet="1" objects="1" scenarios="1"/>
  <mergeCells count="441">
    <mergeCell ref="R43:S43"/>
    <mergeCell ref="R42:S42"/>
    <mergeCell ref="P37:Q37"/>
    <mergeCell ref="R34:S35"/>
    <mergeCell ref="P36:Q36"/>
    <mergeCell ref="P32:Q32"/>
    <mergeCell ref="P33:Q33"/>
    <mergeCell ref="R33:S33"/>
    <mergeCell ref="P34:Q35"/>
    <mergeCell ref="P38:Q39"/>
    <mergeCell ref="R38:S39"/>
    <mergeCell ref="X34:X35"/>
    <mergeCell ref="X37:X40"/>
    <mergeCell ref="R44:S45"/>
    <mergeCell ref="R41:S41"/>
    <mergeCell ref="P29:Q29"/>
    <mergeCell ref="R29:S29"/>
    <mergeCell ref="R57:S58"/>
    <mergeCell ref="R36:S36"/>
    <mergeCell ref="R48:S50"/>
    <mergeCell ref="P30:Q30"/>
    <mergeCell ref="R30:S31"/>
    <mergeCell ref="P31:Q31"/>
    <mergeCell ref="T34:T35"/>
    <mergeCell ref="X29:X31"/>
    <mergeCell ref="W29:W40"/>
    <mergeCell ref="P46:Q47"/>
    <mergeCell ref="R32:S32"/>
    <mergeCell ref="R37:S37"/>
    <mergeCell ref="W41:X51"/>
    <mergeCell ref="P41:Q41"/>
    <mergeCell ref="T32:T33"/>
    <mergeCell ref="T29:T31"/>
    <mergeCell ref="P42:Q42"/>
    <mergeCell ref="T48:T50"/>
    <mergeCell ref="W1:X1"/>
    <mergeCell ref="U2:X2"/>
    <mergeCell ref="J16:J17"/>
    <mergeCell ref="J26:J27"/>
    <mergeCell ref="N15:O15"/>
    <mergeCell ref="L15:M15"/>
    <mergeCell ref="N25:O25"/>
    <mergeCell ref="L25:M25"/>
    <mergeCell ref="N22:O23"/>
    <mergeCell ref="N18:O19"/>
    <mergeCell ref="L18:M18"/>
    <mergeCell ref="L19:M19"/>
    <mergeCell ref="N20:O20"/>
    <mergeCell ref="K22:K24"/>
    <mergeCell ref="L22:M22"/>
    <mergeCell ref="T26:T27"/>
    <mergeCell ref="R26:S27"/>
    <mergeCell ref="N26:O27"/>
    <mergeCell ref="P26:Q27"/>
    <mergeCell ref="W5:X7"/>
    <mergeCell ref="V5:V7"/>
    <mergeCell ref="R11:S11"/>
    <mergeCell ref="X3:X4"/>
    <mergeCell ref="N4:O4"/>
    <mergeCell ref="A83:B83"/>
    <mergeCell ref="P81:Q82"/>
    <mergeCell ref="R81:S82"/>
    <mergeCell ref="R80:S80"/>
    <mergeCell ref="P80:Q80"/>
    <mergeCell ref="T36:T37"/>
    <mergeCell ref="X70:X74"/>
    <mergeCell ref="A51:B51"/>
    <mergeCell ref="L81:M82"/>
    <mergeCell ref="N81:O82"/>
    <mergeCell ref="I81:I82"/>
    <mergeCell ref="K81:K82"/>
    <mergeCell ref="L80:M80"/>
    <mergeCell ref="L79:M79"/>
    <mergeCell ref="N79:O79"/>
    <mergeCell ref="P79:Q79"/>
    <mergeCell ref="R79:S79"/>
    <mergeCell ref="J81:J82"/>
    <mergeCell ref="R76:S78"/>
    <mergeCell ref="L78:M78"/>
    <mergeCell ref="T76:T78"/>
    <mergeCell ref="L77:M77"/>
    <mergeCell ref="X63:X65"/>
    <mergeCell ref="P43:Q43"/>
    <mergeCell ref="I76:I78"/>
    <mergeCell ref="J76:J78"/>
    <mergeCell ref="K76:K78"/>
    <mergeCell ref="L76:M76"/>
    <mergeCell ref="L68:M68"/>
    <mergeCell ref="I66:I67"/>
    <mergeCell ref="K66:K67"/>
    <mergeCell ref="N75:O75"/>
    <mergeCell ref="L75:M75"/>
    <mergeCell ref="J72:J73"/>
    <mergeCell ref="N66:O66"/>
    <mergeCell ref="I70:I71"/>
    <mergeCell ref="B72:B73"/>
    <mergeCell ref="C72:C73"/>
    <mergeCell ref="B59:B61"/>
    <mergeCell ref="D72:D73"/>
    <mergeCell ref="L61:M61"/>
    <mergeCell ref="C70:C71"/>
    <mergeCell ref="H52:H59"/>
    <mergeCell ref="L41:M41"/>
    <mergeCell ref="B44:B45"/>
    <mergeCell ref="I46:I47"/>
    <mergeCell ref="I44:I45"/>
    <mergeCell ref="J44:J45"/>
    <mergeCell ref="K46:K47"/>
    <mergeCell ref="L59:M59"/>
    <mergeCell ref="I48:I50"/>
    <mergeCell ref="J48:J50"/>
    <mergeCell ref="K48:K50"/>
    <mergeCell ref="I63:I65"/>
    <mergeCell ref="J63:J65"/>
    <mergeCell ref="J68:J69"/>
    <mergeCell ref="K57:K58"/>
    <mergeCell ref="I55:I56"/>
    <mergeCell ref="L52:M52"/>
    <mergeCell ref="C59:C61"/>
    <mergeCell ref="R53:S53"/>
    <mergeCell ref="J57:J58"/>
    <mergeCell ref="J55:J56"/>
    <mergeCell ref="T55:T56"/>
    <mergeCell ref="T57:T58"/>
    <mergeCell ref="N52:O52"/>
    <mergeCell ref="P68:Q68"/>
    <mergeCell ref="R70:S71"/>
    <mergeCell ref="R68:S68"/>
    <mergeCell ref="N70:O71"/>
    <mergeCell ref="P59:Q61"/>
    <mergeCell ref="P65:Q65"/>
    <mergeCell ref="N50:O50"/>
    <mergeCell ref="P48:Q50"/>
    <mergeCell ref="T68:T69"/>
    <mergeCell ref="T63:T65"/>
    <mergeCell ref="T44:T45"/>
    <mergeCell ref="P67:Q67"/>
    <mergeCell ref="R46:S47"/>
    <mergeCell ref="R55:S56"/>
    <mergeCell ref="R63:S63"/>
    <mergeCell ref="P64:Q64"/>
    <mergeCell ref="N65:O65"/>
    <mergeCell ref="R52:S52"/>
    <mergeCell ref="P57:Q58"/>
    <mergeCell ref="P52:Q52"/>
    <mergeCell ref="P55:Q56"/>
    <mergeCell ref="N53:O53"/>
    <mergeCell ref="P53:Q53"/>
    <mergeCell ref="T46:T47"/>
    <mergeCell ref="P66:Q66"/>
    <mergeCell ref="R66:S66"/>
    <mergeCell ref="N68:O69"/>
    <mergeCell ref="P44:Q45"/>
    <mergeCell ref="R64:S65"/>
    <mergeCell ref="R59:S61"/>
    <mergeCell ref="A86:B86"/>
    <mergeCell ref="H68:H74"/>
    <mergeCell ref="A85:B85"/>
    <mergeCell ref="K36:K37"/>
    <mergeCell ref="A84:B84"/>
    <mergeCell ref="K44:K45"/>
    <mergeCell ref="H63:H67"/>
    <mergeCell ref="G37:G51"/>
    <mergeCell ref="H41:H44"/>
    <mergeCell ref="K70:K71"/>
    <mergeCell ref="K72:K73"/>
    <mergeCell ref="A74:B74"/>
    <mergeCell ref="D75:D78"/>
    <mergeCell ref="J70:J71"/>
    <mergeCell ref="J66:J67"/>
    <mergeCell ref="I72:I73"/>
    <mergeCell ref="I57:I58"/>
    <mergeCell ref="I68:I69"/>
    <mergeCell ref="I59:I61"/>
    <mergeCell ref="J59:J61"/>
    <mergeCell ref="K55:K56"/>
    <mergeCell ref="K59:K61"/>
    <mergeCell ref="J46:J47"/>
    <mergeCell ref="D41:D46"/>
    <mergeCell ref="L42:M42"/>
    <mergeCell ref="L44:M45"/>
    <mergeCell ref="N41:O41"/>
    <mergeCell ref="N42:O42"/>
    <mergeCell ref="N43:O43"/>
    <mergeCell ref="N38:O39"/>
    <mergeCell ref="L36:M36"/>
    <mergeCell ref="K32:K33"/>
    <mergeCell ref="J32:J33"/>
    <mergeCell ref="L29:M29"/>
    <mergeCell ref="I16:I17"/>
    <mergeCell ref="G9:G28"/>
    <mergeCell ref="N32:O32"/>
    <mergeCell ref="N29:O29"/>
    <mergeCell ref="N31:O31"/>
    <mergeCell ref="N36:O37"/>
    <mergeCell ref="L34:M35"/>
    <mergeCell ref="N34:O35"/>
    <mergeCell ref="I32:I33"/>
    <mergeCell ref="L31:M31"/>
    <mergeCell ref="C36:C37"/>
    <mergeCell ref="C38:C39"/>
    <mergeCell ref="C29:C31"/>
    <mergeCell ref="C32:C33"/>
    <mergeCell ref="E29:E31"/>
    <mergeCell ref="J38:J39"/>
    <mergeCell ref="J29:J31"/>
    <mergeCell ref="D38:D39"/>
    <mergeCell ref="J34:J35"/>
    <mergeCell ref="H29:H33"/>
    <mergeCell ref="G29:G36"/>
    <mergeCell ref="H36:H40"/>
    <mergeCell ref="I36:I37"/>
    <mergeCell ref="J36:J37"/>
    <mergeCell ref="I38:I39"/>
    <mergeCell ref="I34:I35"/>
    <mergeCell ref="V3:V4"/>
    <mergeCell ref="P11:Q11"/>
    <mergeCell ref="L9:M9"/>
    <mergeCell ref="N11:O11"/>
    <mergeCell ref="N10:O10"/>
    <mergeCell ref="L14:M14"/>
    <mergeCell ref="N12:O12"/>
    <mergeCell ref="N14:O14"/>
    <mergeCell ref="U3:U4"/>
    <mergeCell ref="W8:X21"/>
    <mergeCell ref="T6:T7"/>
    <mergeCell ref="R14:S14"/>
    <mergeCell ref="U8:U21"/>
    <mergeCell ref="P12:Q12"/>
    <mergeCell ref="P5:Q5"/>
    <mergeCell ref="K16:K17"/>
    <mergeCell ref="K18:K20"/>
    <mergeCell ref="U5:U7"/>
    <mergeCell ref="R10:S10"/>
    <mergeCell ref="P14:Q14"/>
    <mergeCell ref="N5:O5"/>
    <mergeCell ref="L16:M17"/>
    <mergeCell ref="G3:J3"/>
    <mergeCell ref="L4:M4"/>
    <mergeCell ref="H8:H9"/>
    <mergeCell ref="P8:Q8"/>
    <mergeCell ref="R8:S8"/>
    <mergeCell ref="L8:M8"/>
    <mergeCell ref="L6:M7"/>
    <mergeCell ref="N9:O9"/>
    <mergeCell ref="N8:O8"/>
    <mergeCell ref="R9:S9"/>
    <mergeCell ref="P6:Q7"/>
    <mergeCell ref="I6:I7"/>
    <mergeCell ref="L5:M5"/>
    <mergeCell ref="K6:K7"/>
    <mergeCell ref="R5:S5"/>
    <mergeCell ref="R6:S7"/>
    <mergeCell ref="H5:H6"/>
    <mergeCell ref="P9:Q9"/>
    <mergeCell ref="N6:O7"/>
    <mergeCell ref="P4:Q4"/>
    <mergeCell ref="R4:S4"/>
    <mergeCell ref="K3:T3"/>
    <mergeCell ref="J6:J7"/>
    <mergeCell ref="G5:G8"/>
    <mergeCell ref="T22:T24"/>
    <mergeCell ref="T16:T17"/>
    <mergeCell ref="J22:J24"/>
    <mergeCell ref="P18:Q20"/>
    <mergeCell ref="N16:O17"/>
    <mergeCell ref="P16:Q17"/>
    <mergeCell ref="T18:T20"/>
    <mergeCell ref="T11:T13"/>
    <mergeCell ref="J18:J20"/>
    <mergeCell ref="L24:M24"/>
    <mergeCell ref="P13:Q13"/>
    <mergeCell ref="P15:Q15"/>
    <mergeCell ref="R16:S17"/>
    <mergeCell ref="R18:S20"/>
    <mergeCell ref="P22:Q24"/>
    <mergeCell ref="R12:S13"/>
    <mergeCell ref="L11:M11"/>
    <mergeCell ref="N24:O24"/>
    <mergeCell ref="N13:O13"/>
    <mergeCell ref="A28:B28"/>
    <mergeCell ref="B11:B13"/>
    <mergeCell ref="C11:C13"/>
    <mergeCell ref="E11:E13"/>
    <mergeCell ref="I11:I13"/>
    <mergeCell ref="B16:B17"/>
    <mergeCell ref="H22:H24"/>
    <mergeCell ref="L26:M27"/>
    <mergeCell ref="B22:B24"/>
    <mergeCell ref="I22:I24"/>
    <mergeCell ref="C18:C20"/>
    <mergeCell ref="D22:D24"/>
    <mergeCell ref="I18:I20"/>
    <mergeCell ref="A21:B21"/>
    <mergeCell ref="A8:A20"/>
    <mergeCell ref="A22:A27"/>
    <mergeCell ref="L13:M13"/>
    <mergeCell ref="L12:M12"/>
    <mergeCell ref="L10:M10"/>
    <mergeCell ref="I26:I27"/>
    <mergeCell ref="W22:X28"/>
    <mergeCell ref="T38:T39"/>
    <mergeCell ref="K26:K27"/>
    <mergeCell ref="L32:M33"/>
    <mergeCell ref="L30:M30"/>
    <mergeCell ref="N30:O30"/>
    <mergeCell ref="L53:M53"/>
    <mergeCell ref="P72:Q73"/>
    <mergeCell ref="L48:M48"/>
    <mergeCell ref="N57:O58"/>
    <mergeCell ref="L37:M37"/>
    <mergeCell ref="L38:M39"/>
    <mergeCell ref="L43:M43"/>
    <mergeCell ref="L63:M63"/>
    <mergeCell ref="N67:O67"/>
    <mergeCell ref="L64:M64"/>
    <mergeCell ref="U22:U28"/>
    <mergeCell ref="R22:S24"/>
    <mergeCell ref="W52:X62"/>
    <mergeCell ref="T66:T67"/>
    <mergeCell ref="P25:Q25"/>
    <mergeCell ref="L23:M23"/>
    <mergeCell ref="K34:K35"/>
    <mergeCell ref="N33:O33"/>
    <mergeCell ref="W63:W74"/>
    <mergeCell ref="L69:M69"/>
    <mergeCell ref="K68:K69"/>
    <mergeCell ref="R75:S75"/>
    <mergeCell ref="P75:Q75"/>
    <mergeCell ref="R67:S67"/>
    <mergeCell ref="R69:S69"/>
    <mergeCell ref="L57:M58"/>
    <mergeCell ref="N80:O80"/>
    <mergeCell ref="T72:T73"/>
    <mergeCell ref="U75:U83"/>
    <mergeCell ref="P76:Q78"/>
    <mergeCell ref="R72:S73"/>
    <mergeCell ref="V75:V83"/>
    <mergeCell ref="W75:X83"/>
    <mergeCell ref="N78:O78"/>
    <mergeCell ref="N76:O77"/>
    <mergeCell ref="T81:T82"/>
    <mergeCell ref="L66:M67"/>
    <mergeCell ref="T70:T71"/>
    <mergeCell ref="N61:O61"/>
    <mergeCell ref="V22:V28"/>
    <mergeCell ref="V29:V40"/>
    <mergeCell ref="V41:V51"/>
    <mergeCell ref="V52:V62"/>
    <mergeCell ref="V63:V74"/>
    <mergeCell ref="V8:V21"/>
    <mergeCell ref="D29:D35"/>
    <mergeCell ref="I29:I31"/>
    <mergeCell ref="U29:U40"/>
    <mergeCell ref="U41:U51"/>
    <mergeCell ref="U52:U62"/>
    <mergeCell ref="U63:U74"/>
    <mergeCell ref="E63:E65"/>
    <mergeCell ref="D52:D56"/>
    <mergeCell ref="D63:D68"/>
    <mergeCell ref="K38:K39"/>
    <mergeCell ref="P54:Q54"/>
    <mergeCell ref="L50:M50"/>
    <mergeCell ref="L46:M47"/>
    <mergeCell ref="N44:O45"/>
    <mergeCell ref="R15:S15"/>
    <mergeCell ref="P10:Q10"/>
    <mergeCell ref="J11:J13"/>
    <mergeCell ref="L20:M20"/>
    <mergeCell ref="G83:G105"/>
    <mergeCell ref="T59:T61"/>
    <mergeCell ref="G52:G58"/>
    <mergeCell ref="G59:G74"/>
    <mergeCell ref="G75:G82"/>
    <mergeCell ref="B3:B4"/>
    <mergeCell ref="C3:C4"/>
    <mergeCell ref="D3:D4"/>
    <mergeCell ref="E3:E4"/>
    <mergeCell ref="D8:D14"/>
    <mergeCell ref="C16:C17"/>
    <mergeCell ref="B18:B20"/>
    <mergeCell ref="B6:B7"/>
    <mergeCell ref="B46:B47"/>
    <mergeCell ref="C44:C45"/>
    <mergeCell ref="C46:C47"/>
    <mergeCell ref="B26:B27"/>
    <mergeCell ref="C26:C27"/>
    <mergeCell ref="B34:B35"/>
    <mergeCell ref="C34:C35"/>
    <mergeCell ref="B36:B37"/>
    <mergeCell ref="B38:B39"/>
    <mergeCell ref="A40:B40"/>
    <mergeCell ref="E34:E35"/>
    <mergeCell ref="B29:B31"/>
    <mergeCell ref="A29:A39"/>
    <mergeCell ref="A5:A7"/>
    <mergeCell ref="C22:C24"/>
    <mergeCell ref="A63:A73"/>
    <mergeCell ref="A75:A82"/>
    <mergeCell ref="B63:B65"/>
    <mergeCell ref="C63:C65"/>
    <mergeCell ref="B81:B82"/>
    <mergeCell ref="C81:C82"/>
    <mergeCell ref="B48:B50"/>
    <mergeCell ref="B68:B69"/>
    <mergeCell ref="B66:B67"/>
    <mergeCell ref="A62:B62"/>
    <mergeCell ref="C66:C67"/>
    <mergeCell ref="C68:C69"/>
    <mergeCell ref="B76:B78"/>
    <mergeCell ref="C76:C78"/>
    <mergeCell ref="C48:C50"/>
    <mergeCell ref="B55:B56"/>
    <mergeCell ref="B57:B58"/>
    <mergeCell ref="C55:C56"/>
    <mergeCell ref="C57:C58"/>
    <mergeCell ref="C6:C7"/>
    <mergeCell ref="B70:B71"/>
    <mergeCell ref="A41:A50"/>
    <mergeCell ref="A52:A61"/>
    <mergeCell ref="R25:S25"/>
    <mergeCell ref="N54:O54"/>
    <mergeCell ref="L49:M49"/>
    <mergeCell ref="R54:S54"/>
    <mergeCell ref="L72:M73"/>
    <mergeCell ref="L65:M65"/>
    <mergeCell ref="L54:M54"/>
    <mergeCell ref="N72:O73"/>
    <mergeCell ref="L70:M71"/>
    <mergeCell ref="P69:Q69"/>
    <mergeCell ref="P70:Q71"/>
    <mergeCell ref="P63:Q63"/>
    <mergeCell ref="N64:O64"/>
    <mergeCell ref="L60:M60"/>
    <mergeCell ref="L55:M56"/>
    <mergeCell ref="N59:O60"/>
    <mergeCell ref="N55:O56"/>
    <mergeCell ref="N48:O49"/>
    <mergeCell ref="N63:O63"/>
    <mergeCell ref="N46:O47"/>
    <mergeCell ref="B32:B33"/>
  </mergeCells>
  <phoneticPr fontId="4"/>
  <conditionalFormatting sqref="J21">
    <cfRule type="expression" dxfId="160" priority="200">
      <formula>$A21="-1"</formula>
    </cfRule>
  </conditionalFormatting>
  <conditionalFormatting sqref="J28">
    <cfRule type="expression" dxfId="159" priority="177">
      <formula>$A28="-1"</formula>
    </cfRule>
  </conditionalFormatting>
  <conditionalFormatting sqref="J40">
    <cfRule type="expression" dxfId="158" priority="136">
      <formula>$A40="-1"</formula>
    </cfRule>
  </conditionalFormatting>
  <conditionalFormatting sqref="J51">
    <cfRule type="expression" dxfId="157" priority="105">
      <formula>$A51="-1"</formula>
    </cfRule>
  </conditionalFormatting>
  <conditionalFormatting sqref="J62">
    <cfRule type="expression" dxfId="156" priority="74">
      <formula>$A62="-1"</formula>
    </cfRule>
  </conditionalFormatting>
  <conditionalFormatting sqref="J74">
    <cfRule type="expression" dxfId="155" priority="39">
      <formula>$A74="-1"</formula>
    </cfRule>
  </conditionalFormatting>
  <conditionalFormatting sqref="J83">
    <cfRule type="expression" dxfId="154" priority="13">
      <formula>$A83="-1"</formula>
    </cfRule>
  </conditionalFormatting>
  <conditionalFormatting sqref="K5:K11">
    <cfRule type="expression" dxfId="153" priority="232">
      <formula>$B5=1</formula>
    </cfRule>
  </conditionalFormatting>
  <conditionalFormatting sqref="K12">
    <cfRule type="expression" dxfId="152" priority="231">
      <formula>$B11=11</formula>
    </cfRule>
  </conditionalFormatting>
  <conditionalFormatting sqref="K13">
    <cfRule type="expression" dxfId="151" priority="230">
      <formula>$B11=12</formula>
    </cfRule>
  </conditionalFormatting>
  <conditionalFormatting sqref="K14:K20">
    <cfRule type="expression" dxfId="150" priority="207">
      <formula>$B14=1</formula>
    </cfRule>
  </conditionalFormatting>
  <conditionalFormatting sqref="K21">
    <cfRule type="expression" dxfId="149" priority="201">
      <formula>$A21="1"</formula>
    </cfRule>
  </conditionalFormatting>
  <conditionalFormatting sqref="K22:K27">
    <cfRule type="expression" dxfId="148" priority="181">
      <formula>$B22=1</formula>
    </cfRule>
  </conditionalFormatting>
  <conditionalFormatting sqref="K28">
    <cfRule type="expression" dxfId="147" priority="178">
      <formula>$A28="1"</formula>
    </cfRule>
  </conditionalFormatting>
  <conditionalFormatting sqref="K29">
    <cfRule type="expression" dxfId="146" priority="170">
      <formula>$B29=1</formula>
    </cfRule>
  </conditionalFormatting>
  <conditionalFormatting sqref="K30">
    <cfRule type="expression" dxfId="145" priority="169">
      <formula>$B29=11</formula>
    </cfRule>
  </conditionalFormatting>
  <conditionalFormatting sqref="K31">
    <cfRule type="expression" dxfId="144" priority="168">
      <formula>$B29=12</formula>
    </cfRule>
  </conditionalFormatting>
  <conditionalFormatting sqref="K32:K33">
    <cfRule type="expression" dxfId="143" priority="156" stopIfTrue="1">
      <formula>$B32=1</formula>
    </cfRule>
  </conditionalFormatting>
  <conditionalFormatting sqref="K34:K35">
    <cfRule type="expression" dxfId="142" priority="152">
      <formula>$B34=1</formula>
    </cfRule>
  </conditionalFormatting>
  <conditionalFormatting sqref="K36:K37">
    <cfRule type="expression" dxfId="141" priority="149" stopIfTrue="1">
      <formula>$B36=1</formula>
    </cfRule>
  </conditionalFormatting>
  <conditionalFormatting sqref="K38:K39">
    <cfRule type="expression" dxfId="140" priority="145">
      <formula>$B38=1</formula>
    </cfRule>
  </conditionalFormatting>
  <conditionalFormatting sqref="K40">
    <cfRule type="expression" dxfId="139" priority="137">
      <formula>$A40="1"</formula>
    </cfRule>
  </conditionalFormatting>
  <conditionalFormatting sqref="K41:K50">
    <cfRule type="expression" dxfId="138" priority="112">
      <formula>$B41=1</formula>
    </cfRule>
  </conditionalFormatting>
  <conditionalFormatting sqref="K51">
    <cfRule type="expression" dxfId="137" priority="106">
      <formula>$A51="1"</formula>
    </cfRule>
  </conditionalFormatting>
  <conditionalFormatting sqref="K52:K61">
    <cfRule type="expression" dxfId="136" priority="81">
      <formula>$B52=1</formula>
    </cfRule>
  </conditionalFormatting>
  <conditionalFormatting sqref="K62">
    <cfRule type="expression" dxfId="135" priority="75">
      <formula>$A62="1"</formula>
    </cfRule>
  </conditionalFormatting>
  <conditionalFormatting sqref="K63">
    <cfRule type="expression" dxfId="134" priority="68">
      <formula>$B63=1</formula>
    </cfRule>
  </conditionalFormatting>
  <conditionalFormatting sqref="K64">
    <cfRule type="expression" dxfId="133" priority="67">
      <formula>$B63=11</formula>
    </cfRule>
  </conditionalFormatting>
  <conditionalFormatting sqref="K65">
    <cfRule type="expression" dxfId="132" priority="66">
      <formula>$B63=12</formula>
    </cfRule>
  </conditionalFormatting>
  <conditionalFormatting sqref="K66:K69">
    <cfRule type="expression" dxfId="131" priority="50" stopIfTrue="1">
      <formula>$B66=1</formula>
    </cfRule>
  </conditionalFormatting>
  <conditionalFormatting sqref="K70:K73">
    <cfRule type="expression" dxfId="130" priority="43">
      <formula>$B70=1</formula>
    </cfRule>
  </conditionalFormatting>
  <conditionalFormatting sqref="K74">
    <cfRule type="expression" dxfId="129" priority="40">
      <formula>$A74="1"</formula>
    </cfRule>
  </conditionalFormatting>
  <conditionalFormatting sqref="K75:K82">
    <cfRule type="expression" dxfId="128" priority="17">
      <formula>$B75=1</formula>
    </cfRule>
  </conditionalFormatting>
  <conditionalFormatting sqref="K83">
    <cfRule type="expression" dxfId="127" priority="14">
      <formula>$A83="1"</formula>
    </cfRule>
  </conditionalFormatting>
  <conditionalFormatting sqref="L21">
    <cfRule type="expression" dxfId="126" priority="199">
      <formula>$A21/10000000-TRUNC($A21/10000000)&gt;=0.29</formula>
    </cfRule>
  </conditionalFormatting>
  <conditionalFormatting sqref="L28">
    <cfRule type="expression" dxfId="125" priority="176">
      <formula>$A28/10000000-TRUNC($A28/10000000)&gt;=0.29</formula>
    </cfRule>
  </conditionalFormatting>
  <conditionalFormatting sqref="L51">
    <cfRule type="expression" dxfId="124" priority="100">
      <formula>$A51/10000000-TRUNC($A51/10000000)&gt;=0.29</formula>
    </cfRule>
  </conditionalFormatting>
  <conditionalFormatting sqref="L62">
    <cfRule type="expression" dxfId="123" priority="71">
      <formula>$A62/10000000-TRUNC($A62/10000000)&gt;=0.29</formula>
    </cfRule>
  </conditionalFormatting>
  <conditionalFormatting sqref="L83">
    <cfRule type="expression" dxfId="122" priority="12">
      <formula>$A83/10000000-TRUNC($A83/10000000)&gt;=0.29</formula>
    </cfRule>
  </conditionalFormatting>
  <conditionalFormatting sqref="L5:M5">
    <cfRule type="expression" dxfId="121" priority="244">
      <formula>$B5=21</formula>
    </cfRule>
  </conditionalFormatting>
  <conditionalFormatting sqref="L8:M9">
    <cfRule type="expression" dxfId="120" priority="236">
      <formula>$B8=21</formula>
    </cfRule>
  </conditionalFormatting>
  <conditionalFormatting sqref="L11:M11">
    <cfRule type="expression" dxfId="119" priority="229">
      <formula>$B11=26</formula>
    </cfRule>
  </conditionalFormatting>
  <conditionalFormatting sqref="L12:M12">
    <cfRule type="expression" dxfId="118" priority="228">
      <formula>$B11=21</formula>
    </cfRule>
  </conditionalFormatting>
  <conditionalFormatting sqref="L13:M13">
    <cfRule type="expression" dxfId="117" priority="227">
      <formula>$B11=22</formula>
    </cfRule>
  </conditionalFormatting>
  <conditionalFormatting sqref="L14:M18">
    <cfRule type="expression" dxfId="116" priority="206">
      <formula>$B14=21</formula>
    </cfRule>
  </conditionalFormatting>
  <conditionalFormatting sqref="L19:M19">
    <cfRule type="expression" dxfId="115" priority="205">
      <formula>$B18=22</formula>
    </cfRule>
  </conditionalFormatting>
  <conditionalFormatting sqref="L20:M20">
    <cfRule type="expression" dxfId="114" priority="204">
      <formula>$B18=23</formula>
    </cfRule>
  </conditionalFormatting>
  <conditionalFormatting sqref="L22:M22">
    <cfRule type="expression" dxfId="113" priority="191">
      <formula>$B22=21</formula>
    </cfRule>
  </conditionalFormatting>
  <conditionalFormatting sqref="L23:M23">
    <cfRule type="expression" dxfId="112" priority="190">
      <formula>$B22=22</formula>
    </cfRule>
  </conditionalFormatting>
  <conditionalFormatting sqref="L24:M24">
    <cfRule type="expression" dxfId="111" priority="189">
      <formula>$B22=23</formula>
    </cfRule>
  </conditionalFormatting>
  <conditionalFormatting sqref="L25:M27">
    <cfRule type="expression" dxfId="110" priority="180">
      <formula>$B25=21</formula>
    </cfRule>
  </conditionalFormatting>
  <conditionalFormatting sqref="L29:M29">
    <cfRule type="expression" dxfId="109" priority="167">
      <formula>$B29=26</formula>
    </cfRule>
  </conditionalFormatting>
  <conditionalFormatting sqref="L30:M30">
    <cfRule type="expression" dxfId="108" priority="166">
      <formula>$B29=21</formula>
    </cfRule>
  </conditionalFormatting>
  <conditionalFormatting sqref="L31:M31">
    <cfRule type="expression" dxfId="107" priority="165">
      <formula>$B29=22</formula>
    </cfRule>
  </conditionalFormatting>
  <conditionalFormatting sqref="L32:M33">
    <cfRule type="expression" dxfId="106" priority="154" stopIfTrue="1">
      <formula>$B32=21</formula>
    </cfRule>
  </conditionalFormatting>
  <conditionalFormatting sqref="L34:M35">
    <cfRule type="expression" dxfId="105" priority="151">
      <formula>$B34=21</formula>
    </cfRule>
  </conditionalFormatting>
  <conditionalFormatting sqref="L36:M36">
    <cfRule type="expression" dxfId="104" priority="147" stopIfTrue="1">
      <formula>$B36=21</formula>
    </cfRule>
  </conditionalFormatting>
  <conditionalFormatting sqref="L37:M37">
    <cfRule type="expression" dxfId="103" priority="148" stopIfTrue="1">
      <formula>$B36=22</formula>
    </cfRule>
  </conditionalFormatting>
  <conditionalFormatting sqref="L38:M39">
    <cfRule type="expression" dxfId="102" priority="144">
      <formula>$B38=21</formula>
    </cfRule>
  </conditionalFormatting>
  <conditionalFormatting sqref="L41:M48">
    <cfRule type="expression" dxfId="101" priority="111">
      <formula>$B41=21</formula>
    </cfRule>
  </conditionalFormatting>
  <conditionalFormatting sqref="L49:M49">
    <cfRule type="expression" dxfId="100" priority="110">
      <formula>$B48=22</formula>
    </cfRule>
  </conditionalFormatting>
  <conditionalFormatting sqref="L50:M50">
    <cfRule type="expression" dxfId="99" priority="109">
      <formula>$B48=23</formula>
    </cfRule>
  </conditionalFormatting>
  <conditionalFormatting sqref="L52:M59">
    <cfRule type="expression" dxfId="98" priority="80">
      <formula>$B52=21</formula>
    </cfRule>
  </conditionalFormatting>
  <conditionalFormatting sqref="L60:M60">
    <cfRule type="expression" dxfId="97" priority="79">
      <formula>$B59=22</formula>
    </cfRule>
  </conditionalFormatting>
  <conditionalFormatting sqref="L61:M61">
    <cfRule type="expression" dxfId="96" priority="78">
      <formula>$B59=23</formula>
    </cfRule>
  </conditionalFormatting>
  <conditionalFormatting sqref="L63:M63">
    <cfRule type="expression" dxfId="95" priority="65">
      <formula>$B63=26</formula>
    </cfRule>
  </conditionalFormatting>
  <conditionalFormatting sqref="L64:M64">
    <cfRule type="expression" dxfId="94" priority="64">
      <formula>$B63=21</formula>
    </cfRule>
  </conditionalFormatting>
  <conditionalFormatting sqref="L65:M65">
    <cfRule type="expression" dxfId="93" priority="63">
      <formula>$B63=22</formula>
    </cfRule>
  </conditionalFormatting>
  <conditionalFormatting sqref="L66:M68">
    <cfRule type="expression" dxfId="92" priority="48" stopIfTrue="1">
      <formula>$B66=21</formula>
    </cfRule>
  </conditionalFormatting>
  <conditionalFormatting sqref="L69:M69">
    <cfRule type="expression" dxfId="91" priority="49" stopIfTrue="1">
      <formula>$B68=22</formula>
    </cfRule>
  </conditionalFormatting>
  <conditionalFormatting sqref="L70:M73">
    <cfRule type="expression" dxfId="90" priority="42">
      <formula>$B70=21</formula>
    </cfRule>
  </conditionalFormatting>
  <conditionalFormatting sqref="L75:M76">
    <cfRule type="expression" dxfId="89" priority="30">
      <formula>$B75=21</formula>
    </cfRule>
  </conditionalFormatting>
  <conditionalFormatting sqref="L77:M77">
    <cfRule type="expression" dxfId="88" priority="29">
      <formula>$B76=22</formula>
    </cfRule>
  </conditionalFormatting>
  <conditionalFormatting sqref="L78:M78">
    <cfRule type="expression" dxfId="87" priority="28">
      <formula>$B76=23</formula>
    </cfRule>
  </conditionalFormatting>
  <conditionalFormatting sqref="L79:M82">
    <cfRule type="expression" dxfId="86" priority="16">
      <formula>$B79=21</formula>
    </cfRule>
  </conditionalFormatting>
  <conditionalFormatting sqref="M21">
    <cfRule type="expression" dxfId="85" priority="198">
      <formula>$A21/1000000-TRUNC($A21/1000000)&gt;=0.29</formula>
    </cfRule>
  </conditionalFormatting>
  <conditionalFormatting sqref="M28">
    <cfRule type="expression" dxfId="84" priority="175">
      <formula>$A28/1000000-TRUNC($A28/1000000)&gt;=0.29</formula>
    </cfRule>
  </conditionalFormatting>
  <conditionalFormatting sqref="M40">
    <cfRule type="expression" dxfId="83" priority="134">
      <formula>$A40/1000000-TRUNC($A40/1000000)&gt;=0.29</formula>
    </cfRule>
  </conditionalFormatting>
  <conditionalFormatting sqref="M74">
    <cfRule type="expression" dxfId="82" priority="38">
      <formula>$A74/1000000-TRUNC($A74/1000000)&gt;=0.29</formula>
    </cfRule>
  </conditionalFormatting>
  <conditionalFormatting sqref="N21">
    <cfRule type="expression" dxfId="81" priority="197">
      <formula>$A21/100000-TRUNC($A21/100000)&gt;=0.29</formula>
    </cfRule>
  </conditionalFormatting>
  <conditionalFormatting sqref="N28">
    <cfRule type="expression" dxfId="80" priority="174">
      <formula>$A28/100000-TRUNC($A28/100000)&gt;=0.29</formula>
    </cfRule>
  </conditionalFormatting>
  <conditionalFormatting sqref="N40">
    <cfRule type="expression" dxfId="79" priority="133">
      <formula>$A40/100000-TRUNC($A40/100000)&gt;=0.29</formula>
    </cfRule>
  </conditionalFormatting>
  <conditionalFormatting sqref="N51">
    <cfRule type="expression" dxfId="78" priority="103">
      <formula>$A51/100000-TRUNC($A51/100000)&gt;=0.29</formula>
    </cfRule>
  </conditionalFormatting>
  <conditionalFormatting sqref="N62">
    <cfRule type="expression" dxfId="77" priority="73">
      <formula>$A62/100000-TRUNC($A62/100000)&gt;=0.29</formula>
    </cfRule>
  </conditionalFormatting>
  <conditionalFormatting sqref="N74">
    <cfRule type="expression" dxfId="76" priority="37">
      <formula>$A74/100000-TRUNC($A74/100000)&gt;=0.29</formula>
    </cfRule>
  </conditionalFormatting>
  <conditionalFormatting sqref="N83">
    <cfRule type="expression" dxfId="75" priority="10">
      <formula>$A83/100000-TRUNC($A83/100000)&gt;=0.29</formula>
    </cfRule>
  </conditionalFormatting>
  <conditionalFormatting sqref="N5:O9">
    <cfRule type="expression" dxfId="74" priority="235">
      <formula>$B5=31</formula>
    </cfRule>
  </conditionalFormatting>
  <conditionalFormatting sqref="N10:O10">
    <cfRule type="expression" dxfId="73" priority="233">
      <formula>$B10=2</formula>
    </cfRule>
  </conditionalFormatting>
  <conditionalFormatting sqref="N11:O11">
    <cfRule type="expression" dxfId="72" priority="226">
      <formula>$B11=36</formula>
    </cfRule>
  </conditionalFormatting>
  <conditionalFormatting sqref="N12:O12">
    <cfRule type="expression" dxfId="71" priority="225">
      <formula>$B11=37</formula>
    </cfRule>
  </conditionalFormatting>
  <conditionalFormatting sqref="N13:O13">
    <cfRule type="expression" dxfId="70" priority="224">
      <formula>$B11=31</formula>
    </cfRule>
  </conditionalFormatting>
  <conditionalFormatting sqref="N14:O19">
    <cfRule type="expression" dxfId="69" priority="203">
      <formula>$B14=31</formula>
    </cfRule>
  </conditionalFormatting>
  <conditionalFormatting sqref="N20:O20">
    <cfRule type="expression" dxfId="68" priority="202">
      <formula>$B18=33</formula>
    </cfRule>
  </conditionalFormatting>
  <conditionalFormatting sqref="N22:O23">
    <cfRule type="expression" dxfId="67" priority="188">
      <formula>$B22=31</formula>
    </cfRule>
  </conditionalFormatting>
  <conditionalFormatting sqref="N24:O24">
    <cfRule type="expression" dxfId="66" priority="187">
      <formula>$B22=33</formula>
    </cfRule>
  </conditionalFormatting>
  <conditionalFormatting sqref="N25:O27">
    <cfRule type="expression" dxfId="65" priority="179">
      <formula>$B25=31</formula>
    </cfRule>
  </conditionalFormatting>
  <conditionalFormatting sqref="N29:O29">
    <cfRule type="expression" dxfId="64" priority="164">
      <formula>$B29=36</formula>
    </cfRule>
  </conditionalFormatting>
  <conditionalFormatting sqref="N30:O30">
    <cfRule type="expression" dxfId="63" priority="163">
      <formula>$B29=37</formula>
    </cfRule>
  </conditionalFormatting>
  <conditionalFormatting sqref="N31:O31">
    <cfRule type="expression" dxfId="62" priority="162">
      <formula>$B29=31</formula>
    </cfRule>
  </conditionalFormatting>
  <conditionalFormatting sqref="N32:O32">
    <cfRule type="expression" dxfId="61" priority="153" stopIfTrue="1">
      <formula>$B32=31</formula>
    </cfRule>
  </conditionalFormatting>
  <conditionalFormatting sqref="N33:O33">
    <cfRule type="expression" dxfId="60" priority="155" stopIfTrue="1">
      <formula>$B32=32</formula>
    </cfRule>
  </conditionalFormatting>
  <conditionalFormatting sqref="N34:O35">
    <cfRule type="expression" dxfId="59" priority="150">
      <formula>$B34=31</formula>
    </cfRule>
  </conditionalFormatting>
  <conditionalFormatting sqref="N36:O37">
    <cfRule type="expression" dxfId="58" priority="146" stopIfTrue="1">
      <formula>$B36=31</formula>
    </cfRule>
  </conditionalFormatting>
  <conditionalFormatting sqref="N38:O39">
    <cfRule type="expression" dxfId="57" priority="143">
      <formula>$B38=31</formula>
    </cfRule>
  </conditionalFormatting>
  <conditionalFormatting sqref="N41:O49">
    <cfRule type="expression" dxfId="56" priority="108">
      <formula>$B41=31</formula>
    </cfRule>
  </conditionalFormatting>
  <conditionalFormatting sqref="N50:O50">
    <cfRule type="expression" dxfId="55" priority="107">
      <formula>$B48=33</formula>
    </cfRule>
  </conditionalFormatting>
  <conditionalFormatting sqref="N52:O60">
    <cfRule type="expression" dxfId="54" priority="77">
      <formula>$B52=31</formula>
    </cfRule>
  </conditionalFormatting>
  <conditionalFormatting sqref="N61:O61">
    <cfRule type="expression" dxfId="53" priority="76">
      <formula>$B59=33</formula>
    </cfRule>
  </conditionalFormatting>
  <conditionalFormatting sqref="N63:O63">
    <cfRule type="expression" dxfId="52" priority="62">
      <formula>$B63=36</formula>
    </cfRule>
  </conditionalFormatting>
  <conditionalFormatting sqref="N64:O64">
    <cfRule type="expression" dxfId="51" priority="61">
      <formula>$B63=37</formula>
    </cfRule>
  </conditionalFormatting>
  <conditionalFormatting sqref="N65:O65">
    <cfRule type="expression" dxfId="50" priority="60">
      <formula>$B63=31</formula>
    </cfRule>
  </conditionalFormatting>
  <conditionalFormatting sqref="N66:O66">
    <cfRule type="expression" dxfId="49" priority="51" stopIfTrue="1">
      <formula>$B66=31</formula>
    </cfRule>
  </conditionalFormatting>
  <conditionalFormatting sqref="N67:O67">
    <cfRule type="expression" dxfId="48" priority="53" stopIfTrue="1">
      <formula>$B66=32</formula>
    </cfRule>
  </conditionalFormatting>
  <conditionalFormatting sqref="N68:O69">
    <cfRule type="expression" dxfId="47" priority="47" stopIfTrue="1">
      <formula>$B68=31</formula>
    </cfRule>
  </conditionalFormatting>
  <conditionalFormatting sqref="N70:O73">
    <cfRule type="expression" dxfId="46" priority="41">
      <formula>$B70=31</formula>
    </cfRule>
  </conditionalFormatting>
  <conditionalFormatting sqref="N75:O77">
    <cfRule type="expression" dxfId="45" priority="27">
      <formula>$B75=31</formula>
    </cfRule>
  </conditionalFormatting>
  <conditionalFormatting sqref="N78:O78">
    <cfRule type="expression" dxfId="44" priority="26">
      <formula>$B76=33</formula>
    </cfRule>
  </conditionalFormatting>
  <conditionalFormatting sqref="N79:O82">
    <cfRule type="expression" dxfId="43" priority="15">
      <formula>$B79=31</formula>
    </cfRule>
  </conditionalFormatting>
  <conditionalFormatting sqref="O21">
    <cfRule type="expression" dxfId="42" priority="196">
      <formula>$A21/10000-TRUNC($A21/10000)&gt;=0.29</formula>
    </cfRule>
  </conditionalFormatting>
  <conditionalFormatting sqref="O28">
    <cfRule type="expression" dxfId="41" priority="173">
      <formula>$A28/10000-TRUNC($A28/10000)&gt;=0.29</formula>
    </cfRule>
  </conditionalFormatting>
  <conditionalFormatting sqref="O40">
    <cfRule type="expression" dxfId="40" priority="132">
      <formula>$A40/10000-TRUNC($A40/10000)&gt;=0.29</formula>
    </cfRule>
  </conditionalFormatting>
  <conditionalFormatting sqref="O51">
    <cfRule type="expression" dxfId="39" priority="102">
      <formula>$A51/10000-TRUNC($A51/10000)&gt;=0.29</formula>
    </cfRule>
  </conditionalFormatting>
  <conditionalFormatting sqref="O74">
    <cfRule type="expression" dxfId="38" priority="36">
      <formula>$A74/10000-TRUNC($A74/10000)&gt;=0.29</formula>
    </cfRule>
  </conditionalFormatting>
  <conditionalFormatting sqref="O83">
    <cfRule type="expression" dxfId="37" priority="9">
      <formula>$A83/10000-TRUNC($A83/10000)&gt;=0.29</formula>
    </cfRule>
  </conditionalFormatting>
  <conditionalFormatting sqref="P21">
    <cfRule type="expression" dxfId="36" priority="2">
      <formula>$A21/1000-TRUNC($A21/1000)&gt;=0.29</formula>
    </cfRule>
  </conditionalFormatting>
  <conditionalFormatting sqref="P28">
    <cfRule type="expression" dxfId="35" priority="1">
      <formula>$A28/1000-TRUNC($A28/1000)&gt;=0.29</formula>
    </cfRule>
  </conditionalFormatting>
  <conditionalFormatting sqref="P51">
    <cfRule type="expression" dxfId="34" priority="4">
      <formula>$A51/1000-TRUNC($A51/1000)&gt;=0.29</formula>
    </cfRule>
  </conditionalFormatting>
  <conditionalFormatting sqref="P83">
    <cfRule type="expression" dxfId="33" priority="7">
      <formula>$A83/1000-TRUNC($A83/1000)&gt;=0.29</formula>
    </cfRule>
  </conditionalFormatting>
  <conditionalFormatting sqref="P11:Q11">
    <cfRule type="expression" dxfId="32" priority="223">
      <formula>$B11=46</formula>
    </cfRule>
  </conditionalFormatting>
  <conditionalFormatting sqref="P12:Q12">
    <cfRule type="expression" dxfId="31" priority="222">
      <formula>$B11=47</formula>
    </cfRule>
  </conditionalFormatting>
  <conditionalFormatting sqref="P13:Q13">
    <cfRule type="expression" dxfId="30" priority="221">
      <formula>$B11=41</formula>
    </cfRule>
  </conditionalFormatting>
  <conditionalFormatting sqref="P14:Q14">
    <cfRule type="expression" dxfId="29" priority="215">
      <formula>$B14=41</formula>
    </cfRule>
  </conditionalFormatting>
  <conditionalFormatting sqref="P25:Q25">
    <cfRule type="expression" dxfId="28" priority="183">
      <formula>$B25=41</formula>
    </cfRule>
  </conditionalFormatting>
  <conditionalFormatting sqref="P29:Q29">
    <cfRule type="expression" dxfId="27" priority="161">
      <formula>$B29=46</formula>
    </cfRule>
  </conditionalFormatting>
  <conditionalFormatting sqref="P30:Q30">
    <cfRule type="expression" dxfId="26" priority="160">
      <formula>$B29=47</formula>
    </cfRule>
  </conditionalFormatting>
  <conditionalFormatting sqref="P31:Q31">
    <cfRule type="expression" dxfId="25" priority="159">
      <formula>$B29=41</formula>
    </cfRule>
  </conditionalFormatting>
  <conditionalFormatting sqref="P41:Q41">
    <cfRule type="expression" dxfId="24" priority="126">
      <formula>$B41=41</formula>
    </cfRule>
  </conditionalFormatting>
  <conditionalFormatting sqref="P52:Q52">
    <cfRule type="expression" dxfId="23" priority="95">
      <formula>$B52=41</formula>
    </cfRule>
  </conditionalFormatting>
  <conditionalFormatting sqref="P63:Q63">
    <cfRule type="expression" dxfId="22" priority="59">
      <formula>$B63=46</formula>
    </cfRule>
  </conditionalFormatting>
  <conditionalFormatting sqref="P64:Q64">
    <cfRule type="expression" dxfId="21" priority="58">
      <formula>$B63=47</formula>
    </cfRule>
  </conditionalFormatting>
  <conditionalFormatting sqref="P65:Q65">
    <cfRule type="expression" dxfId="20" priority="57">
      <formula>$B63=41</formula>
    </cfRule>
  </conditionalFormatting>
  <conditionalFormatting sqref="P79:Q79">
    <cfRule type="expression" dxfId="19" priority="22">
      <formula>$B79=41</formula>
    </cfRule>
  </conditionalFormatting>
  <conditionalFormatting sqref="Q21">
    <cfRule type="expression" dxfId="18" priority="194">
      <formula>$A21/100-TRUNC($A21/100)&gt;=0.29</formula>
    </cfRule>
  </conditionalFormatting>
  <conditionalFormatting sqref="Q40">
    <cfRule type="expression" dxfId="17" priority="5">
      <formula>$A40/100-TRUNC($A40/100)&gt;=0.29</formula>
    </cfRule>
  </conditionalFormatting>
  <conditionalFormatting sqref="Q74">
    <cfRule type="expression" dxfId="16" priority="3">
      <formula>$A74/100-TRUNC($A74/100)&gt;=0.29</formula>
    </cfRule>
  </conditionalFormatting>
  <conditionalFormatting sqref="Q83">
    <cfRule type="expression" dxfId="15" priority="8">
      <formula>$A83/100-TRUNC($A83/100)&gt;=0.29</formula>
    </cfRule>
  </conditionalFormatting>
  <conditionalFormatting sqref="R21">
    <cfRule type="expression" dxfId="14" priority="193">
      <formula>$A21/10-TRUNC($A21/10)&gt;=0.29</formula>
    </cfRule>
  </conditionalFormatting>
  <conditionalFormatting sqref="R83">
    <cfRule type="expression" dxfId="13" priority="6">
      <formula>$A83/10-TRUNC($A83/10)&gt;=0.29</formula>
    </cfRule>
  </conditionalFormatting>
  <conditionalFormatting sqref="R11:S11">
    <cfRule type="expression" dxfId="12" priority="220">
      <formula>$B11=56</formula>
    </cfRule>
  </conditionalFormatting>
  <conditionalFormatting sqref="R12:S13">
    <cfRule type="expression" dxfId="11" priority="219">
      <formula>$B11=57</formula>
    </cfRule>
  </conditionalFormatting>
  <conditionalFormatting sqref="R14:S14">
    <cfRule type="expression" dxfId="10" priority="214">
      <formula>$B14=51</formula>
    </cfRule>
  </conditionalFormatting>
  <conditionalFormatting sqref="R25:S25">
    <cfRule type="expression" dxfId="9" priority="182">
      <formula>$B25=51</formula>
    </cfRule>
  </conditionalFormatting>
  <conditionalFormatting sqref="R29:S29">
    <cfRule type="expression" dxfId="8" priority="158">
      <formula>$B29=56</formula>
    </cfRule>
  </conditionalFormatting>
  <conditionalFormatting sqref="R30:S31">
    <cfRule type="expression" dxfId="7" priority="157">
      <formula>$B29=57</formula>
    </cfRule>
  </conditionalFormatting>
  <conditionalFormatting sqref="R41:S41">
    <cfRule type="expression" dxfId="6" priority="125">
      <formula>$B41=51</formula>
    </cfRule>
  </conditionalFormatting>
  <conditionalFormatting sqref="R52:S52">
    <cfRule type="expression" dxfId="5" priority="94">
      <formula>$B52=51</formula>
    </cfRule>
  </conditionalFormatting>
  <conditionalFormatting sqref="R63:S63">
    <cfRule type="expression" dxfId="4" priority="56">
      <formula>$B63=56</formula>
    </cfRule>
  </conditionalFormatting>
  <conditionalFormatting sqref="R64:S65">
    <cfRule type="expression" dxfId="3" priority="55">
      <formula>$B63=57</formula>
    </cfRule>
  </conditionalFormatting>
  <conditionalFormatting sqref="R79:S79">
    <cfRule type="expression" dxfId="2" priority="21">
      <formula>$B79=51</formula>
    </cfRule>
  </conditionalFormatting>
  <conditionalFormatting sqref="X29:X36">
    <cfRule type="expression" dxfId="1" priority="138">
      <formula>$E29=1</formula>
    </cfRule>
  </conditionalFormatting>
  <conditionalFormatting sqref="X63:X64 X66:X69">
    <cfRule type="expression" dxfId="0" priority="69" stopIfTrue="1">
      <formula>$E63=1</formula>
    </cfRule>
  </conditionalFormatting>
  <dataValidations count="9">
    <dataValidation type="whole" allowBlank="1" showInputMessage="1" showErrorMessage="1" sqref="E41:E50 E52:E61 E5:E20 E29:E34 E36:E39 E75:E82 E63:E73 E22:E27" xr:uid="{00000000-0002-0000-1100-000000000000}">
      <formula1>0</formula1>
      <formula2>1</formula2>
    </dataValidation>
    <dataValidation type="whole" allowBlank="1" showInputMessage="1" showErrorMessage="1" sqref="A8 A63 A52 A11:A12 A14:A15 A41 A54 A29:A30" xr:uid="{00000000-0002-0000-1100-000001000000}">
      <formula1>-1</formula1>
      <formula2>99</formula2>
    </dataValidation>
    <dataValidation type="whole" allowBlank="1" showInputMessage="1" showErrorMessage="1" sqref="B18:B20 B48 B75:B80 B59:B61 B41:B43 B36:B37 B52:B54 B32:B34 B66:B69 B5 B14:B15 B8:B10 B22:B25" xr:uid="{00000000-0002-0000-1100-000002000000}">
      <formula1>-1</formula1>
      <formula2>51</formula2>
    </dataValidation>
    <dataValidation type="whole" allowBlank="1" showInputMessage="1" showErrorMessage="1" sqref="C40:C44 C46 C48 C51:C55 C57 C72 C83:C86 C5:C6 C8:C16 C28:C34 C36:C38 C59:C64 C74:C81 C66:C70 C18:C26" xr:uid="{00000000-0002-0000-1100-000003000000}">
      <formula1>-1</formula1>
      <formula2>9999</formula2>
    </dataValidation>
    <dataValidation type="whole" allowBlank="1" showInputMessage="1" showErrorMessage="1" sqref="A16:A17 A55:A58" xr:uid="{00000000-0002-0000-1100-000004000000}">
      <formula1>-1</formula1>
      <formula2>2</formula2>
    </dataValidation>
    <dataValidation type="list" allowBlank="1" showInputMessage="1" showErrorMessage="1" sqref="U5 U8 U22 U29 U41 U52 U63 U75" xr:uid="{00000000-0002-0000-1100-000005000000}">
      <formula1>緊急性</formula1>
    </dataValidation>
    <dataValidation type="list" allowBlank="1" showInputMessage="1" showErrorMessage="1" sqref="V5:V17 V41:V49 V52:V60 V75:V83 V63:V70 V22:V37" xr:uid="{00000000-0002-0000-1100-000006000000}">
      <formula1>健全性評価</formula1>
    </dataValidation>
    <dataValidation type="list" allowBlank="1" showInputMessage="1" showErrorMessage="1" sqref="H19" xr:uid="{00000000-0002-0000-1100-000007000000}">
      <formula1>伸縮装置</formula1>
    </dataValidation>
    <dataValidation type="whole" allowBlank="1" showInputMessage="1" showErrorMessage="1" sqref="B11:B13 B29:B31 B63:B65" xr:uid="{00000000-0002-0000-1100-000008000000}">
      <formula1>-1</formula1>
      <formula2>57</formula2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99" orientation="landscape" horizontalDpi="300" verticalDpi="300" r:id="rId1"/>
  <headerFooter alignWithMargins="0"/>
  <rowBreaks count="2" manualBreakCount="2">
    <brk id="51" min="6" max="23" man="1"/>
    <brk id="74" min="6" max="2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458F-F8D8-4D9B-A388-E8A96D78B53E}">
  <sheetPr codeName="Sheet24">
    <tabColor rgb="FFFF0000"/>
  </sheetPr>
  <dimension ref="A2:AN62"/>
  <sheetViews>
    <sheetView showGridLines="0" topLeftCell="D19" zoomScale="85" zoomScaleNormal="85" zoomScaleSheetLayoutView="100" workbookViewId="0">
      <selection activeCell="F38" sqref="F38:AJ58"/>
    </sheetView>
  </sheetViews>
  <sheetFormatPr defaultColWidth="8.109375" defaultRowHeight="11.4"/>
  <cols>
    <col min="1" max="2" width="2.33203125" style="561" hidden="1" customWidth="1"/>
    <col min="3" max="3" width="1.88671875" style="561" hidden="1" customWidth="1"/>
    <col min="4" max="4" width="3.44140625" style="562" customWidth="1"/>
    <col min="5" max="5" width="8.88671875" style="566" customWidth="1"/>
    <col min="6" max="6" width="13.6640625" style="566" customWidth="1"/>
    <col min="7" max="14" width="6.109375" style="566" customWidth="1"/>
    <col min="15" max="16" width="5.6640625" style="566" customWidth="1"/>
    <col min="17" max="36" width="6.77734375" style="566" customWidth="1"/>
    <col min="37" max="16384" width="8.109375" style="562"/>
  </cols>
  <sheetData>
    <row r="2" spans="1:36" ht="15" customHeight="1">
      <c r="D2" s="671" t="s">
        <v>744</v>
      </c>
      <c r="E2" s="621"/>
      <c r="F2" s="1037">
        <f>'1.諸元･総合結果その1-1'!I4</f>
        <v>0</v>
      </c>
      <c r="G2" s="1037"/>
      <c r="H2" s="1037"/>
      <c r="I2" s="1037"/>
      <c r="J2" s="1037"/>
      <c r="K2" s="1037"/>
      <c r="L2" s="1037"/>
      <c r="M2" s="1037"/>
      <c r="N2" s="1037"/>
      <c r="O2" s="1034" t="s">
        <v>422</v>
      </c>
      <c r="P2" s="1034"/>
      <c r="Q2" s="1034"/>
      <c r="R2" s="1034"/>
      <c r="S2" s="1034"/>
      <c r="T2" s="1034"/>
      <c r="U2" s="1026" t="s">
        <v>28</v>
      </c>
      <c r="V2" s="1026"/>
      <c r="W2" s="1028" t="str">
        <f>'1.諸元･総合結果その1-1'!T4&amp;" :"&amp;'1.諸元･総合結果その1-1'!Z4</f>
        <v xml:space="preserve"> :</v>
      </c>
      <c r="X2" s="1029"/>
      <c r="Y2" s="1029"/>
      <c r="Z2" s="1029"/>
      <c r="AA2" s="1029"/>
      <c r="AB2" s="1029"/>
      <c r="AC2" s="1029"/>
      <c r="AD2" s="1031" t="str">
        <f>IF('1.諸元･総合結果その1-1'!AE4="","■点検日          ","■点検日 "&amp;TEXT('1.諸元･総合結果その1-1'!AE4,"yyyy/m/d"))</f>
        <v xml:space="preserve">■点検日          </v>
      </c>
      <c r="AE2" s="1031"/>
      <c r="AF2" s="1031"/>
      <c r="AG2" s="1031"/>
      <c r="AH2" s="1031"/>
      <c r="AI2" s="1031"/>
      <c r="AJ2" s="1032"/>
    </row>
    <row r="3" spans="1:36" ht="21" customHeight="1" thickBot="1">
      <c r="D3" s="129">
        <f>'1.諸元･総合結果その1-1'!F5</f>
        <v>0</v>
      </c>
      <c r="E3" s="622"/>
      <c r="F3" s="1038">
        <f>'1.諸元･総合結果その1-1'!I5</f>
        <v>0</v>
      </c>
      <c r="G3" s="1038"/>
      <c r="H3" s="1038"/>
      <c r="I3" s="1038"/>
      <c r="J3" s="1038"/>
      <c r="K3" s="1038"/>
      <c r="L3" s="1038"/>
      <c r="M3" s="1038"/>
      <c r="N3" s="1038"/>
      <c r="O3" s="1035" t="str">
        <f>IF('1.諸元･総合結果その1-1'!M5="",""," "&amp;TEXT('1.諸元･総合結果その1-1'!M5,"ge")&amp;"("&amp;TEXT('1.諸元･総合結果その1-1'!M5,"yyyy")&amp;")  "&amp;TEXT('1.諸元･総合結果その1-1'!O5,"0.0")&amp;"m"&amp;"|"&amp;TEXT('1.諸元･総合結果その1-1'!P5,"0")&amp;"| "&amp;'1.諸元･総合結果その1-1'!R5)</f>
        <v/>
      </c>
      <c r="P3" s="1035"/>
      <c r="Q3" s="1036"/>
      <c r="R3" s="1036"/>
      <c r="S3" s="1036"/>
      <c r="T3" s="1036"/>
      <c r="U3" s="1027" t="s">
        <v>32</v>
      </c>
      <c r="V3" s="1027"/>
      <c r="W3" s="1030">
        <f>'1.諸元･総合結果その1-1'!T5</f>
        <v>0</v>
      </c>
      <c r="X3" s="1030"/>
      <c r="Y3" s="1030"/>
      <c r="Z3" s="1030"/>
      <c r="AA3" s="1030"/>
      <c r="AB3" s="1030"/>
      <c r="AC3" s="1030"/>
      <c r="AD3" s="1030">
        <f>'1.諸元･総合結果その1-1'!Z5</f>
        <v>0</v>
      </c>
      <c r="AE3" s="1030"/>
      <c r="AF3" s="1030"/>
      <c r="AG3" s="1030"/>
      <c r="AH3" s="1030"/>
      <c r="AI3" s="1030"/>
      <c r="AJ3" s="1033"/>
    </row>
    <row r="4" spans="1:36" ht="13.2" customHeight="1">
      <c r="D4" s="1107" t="s">
        <v>786</v>
      </c>
      <c r="E4" s="1112" t="s">
        <v>698</v>
      </c>
      <c r="F4" s="1112"/>
      <c r="G4" s="1118" t="s">
        <v>699</v>
      </c>
      <c r="H4" s="1118"/>
      <c r="I4" s="1118"/>
      <c r="J4" s="1118"/>
      <c r="K4" s="1118"/>
      <c r="L4" s="1118"/>
      <c r="M4" s="1118"/>
      <c r="N4" s="1119"/>
      <c r="O4" s="1100" t="s">
        <v>741</v>
      </c>
      <c r="P4" s="1101"/>
      <c r="Q4" s="1104" t="s">
        <v>740</v>
      </c>
      <c r="R4" s="1055"/>
      <c r="S4" s="1055"/>
      <c r="T4" s="1055"/>
      <c r="U4" s="1094" t="s">
        <v>700</v>
      </c>
      <c r="V4" s="1055"/>
      <c r="W4" s="1055"/>
      <c r="X4" s="1055"/>
      <c r="Y4" s="1094" t="s">
        <v>701</v>
      </c>
      <c r="Z4" s="1055"/>
      <c r="AA4" s="1055"/>
      <c r="AB4" s="1055"/>
      <c r="AC4" s="1054" t="s">
        <v>702</v>
      </c>
      <c r="AD4" s="1055"/>
      <c r="AE4" s="1055"/>
      <c r="AF4" s="1055"/>
      <c r="AG4" s="1055" t="s">
        <v>703</v>
      </c>
      <c r="AH4" s="1055"/>
      <c r="AI4" s="1055"/>
      <c r="AJ4" s="1057"/>
    </row>
    <row r="5" spans="1:36" s="564" customFormat="1" ht="15" customHeight="1">
      <c r="A5" s="563"/>
      <c r="D5" s="1108"/>
      <c r="E5" s="1113"/>
      <c r="F5" s="1113"/>
      <c r="G5" s="1120"/>
      <c r="H5" s="1120"/>
      <c r="I5" s="1120"/>
      <c r="J5" s="1120"/>
      <c r="K5" s="1120"/>
      <c r="L5" s="1120"/>
      <c r="M5" s="1120"/>
      <c r="N5" s="1121"/>
      <c r="O5" s="1102"/>
      <c r="P5" s="1103"/>
      <c r="Q5" s="1105"/>
      <c r="R5" s="1056"/>
      <c r="S5" s="1056"/>
      <c r="T5" s="1056"/>
      <c r="U5" s="1106"/>
      <c r="V5" s="1106"/>
      <c r="W5" s="1106"/>
      <c r="X5" s="1106"/>
      <c r="Y5" s="1056"/>
      <c r="Z5" s="1056"/>
      <c r="AA5" s="1056"/>
      <c r="AB5" s="1056"/>
      <c r="AC5" s="1056"/>
      <c r="AD5" s="1056"/>
      <c r="AE5" s="1056"/>
      <c r="AF5" s="1056"/>
      <c r="AG5" s="1056"/>
      <c r="AH5" s="1056"/>
      <c r="AI5" s="1056"/>
      <c r="AJ5" s="1058"/>
    </row>
    <row r="6" spans="1:36" ht="18.45" customHeight="1">
      <c r="A6" s="562"/>
      <c r="B6" s="562"/>
      <c r="C6" s="562"/>
      <c r="D6" s="1108"/>
      <c r="E6" s="1111" t="s">
        <v>882</v>
      </c>
      <c r="F6" s="1117" t="s">
        <v>737</v>
      </c>
      <c r="G6" s="1095"/>
      <c r="H6" s="1095"/>
      <c r="I6" s="1095"/>
      <c r="J6" s="1095"/>
      <c r="K6" s="1095"/>
      <c r="L6" s="1095"/>
      <c r="M6" s="1095"/>
      <c r="N6" s="1096"/>
      <c r="O6" s="608"/>
      <c r="P6" s="609"/>
      <c r="Q6" s="1087"/>
      <c r="R6" s="1088"/>
      <c r="S6" s="1088"/>
      <c r="T6" s="1089"/>
      <c r="U6" s="1041"/>
      <c r="V6" s="1039"/>
      <c r="W6" s="1039"/>
      <c r="X6" s="1040"/>
      <c r="Y6" s="1042"/>
      <c r="Z6" s="1043"/>
      <c r="AA6" s="1043"/>
      <c r="AB6" s="1044"/>
      <c r="AC6" s="1042"/>
      <c r="AD6" s="1043"/>
      <c r="AE6" s="1043"/>
      <c r="AF6" s="1044"/>
      <c r="AG6" s="1042"/>
      <c r="AH6" s="1043"/>
      <c r="AI6" s="1043"/>
      <c r="AJ6" s="1051"/>
    </row>
    <row r="7" spans="1:36" ht="18.45" customHeight="1">
      <c r="A7" s="562"/>
      <c r="B7" s="562"/>
      <c r="C7" s="562"/>
      <c r="D7" s="1108"/>
      <c r="E7" s="1081"/>
      <c r="F7" s="1114"/>
      <c r="G7" s="1095"/>
      <c r="H7" s="1095"/>
      <c r="I7" s="1095"/>
      <c r="J7" s="1095"/>
      <c r="K7" s="1095"/>
      <c r="L7" s="1095"/>
      <c r="M7" s="1095"/>
      <c r="N7" s="1096"/>
      <c r="O7" s="604"/>
      <c r="P7" s="605"/>
      <c r="Q7" s="1087"/>
      <c r="R7" s="1088"/>
      <c r="S7" s="1088"/>
      <c r="T7" s="1089"/>
      <c r="U7" s="1065"/>
      <c r="V7" s="1066"/>
      <c r="W7" s="1066"/>
      <c r="X7" s="1067"/>
      <c r="Y7" s="1045"/>
      <c r="Z7" s="1046"/>
      <c r="AA7" s="1046"/>
      <c r="AB7" s="1047"/>
      <c r="AC7" s="1045"/>
      <c r="AD7" s="1046"/>
      <c r="AE7" s="1046"/>
      <c r="AF7" s="1047"/>
      <c r="AG7" s="1045"/>
      <c r="AH7" s="1046"/>
      <c r="AI7" s="1046"/>
      <c r="AJ7" s="1052"/>
    </row>
    <row r="8" spans="1:36" ht="18.45" customHeight="1">
      <c r="A8" s="562"/>
      <c r="B8" s="562"/>
      <c r="C8" s="562"/>
      <c r="D8" s="1108"/>
      <c r="E8" s="1081"/>
      <c r="F8" s="1114"/>
      <c r="G8" s="1095"/>
      <c r="H8" s="1095"/>
      <c r="I8" s="1095"/>
      <c r="J8" s="1095"/>
      <c r="K8" s="1095"/>
      <c r="L8" s="1095"/>
      <c r="M8" s="1095"/>
      <c r="N8" s="1096"/>
      <c r="O8" s="604"/>
      <c r="P8" s="605"/>
      <c r="Q8" s="1087"/>
      <c r="R8" s="1088"/>
      <c r="S8" s="1088"/>
      <c r="T8" s="1089"/>
      <c r="U8" s="1065"/>
      <c r="V8" s="1066"/>
      <c r="W8" s="1066"/>
      <c r="X8" s="1067"/>
      <c r="Y8" s="1045"/>
      <c r="Z8" s="1046"/>
      <c r="AA8" s="1046"/>
      <c r="AB8" s="1047"/>
      <c r="AC8" s="1045"/>
      <c r="AD8" s="1046"/>
      <c r="AE8" s="1046"/>
      <c r="AF8" s="1047"/>
      <c r="AG8" s="1045"/>
      <c r="AH8" s="1046"/>
      <c r="AI8" s="1046"/>
      <c r="AJ8" s="1052"/>
    </row>
    <row r="9" spans="1:36" ht="18.45" customHeight="1">
      <c r="A9" s="562"/>
      <c r="B9" s="562"/>
      <c r="C9" s="562"/>
      <c r="D9" s="1108"/>
      <c r="E9" s="1081"/>
      <c r="F9" s="1114"/>
      <c r="G9" s="1095"/>
      <c r="H9" s="1095"/>
      <c r="I9" s="1095"/>
      <c r="J9" s="1095"/>
      <c r="K9" s="1095"/>
      <c r="L9" s="1095"/>
      <c r="M9" s="1095"/>
      <c r="N9" s="1096"/>
      <c r="O9" s="606"/>
      <c r="P9" s="607"/>
      <c r="Q9" s="1087"/>
      <c r="R9" s="1088"/>
      <c r="S9" s="1088"/>
      <c r="T9" s="1089"/>
      <c r="U9" s="1068"/>
      <c r="V9" s="1069"/>
      <c r="W9" s="1069"/>
      <c r="X9" s="1070"/>
      <c r="Y9" s="1048"/>
      <c r="Z9" s="1049"/>
      <c r="AA9" s="1049"/>
      <c r="AB9" s="1050"/>
      <c r="AC9" s="1048"/>
      <c r="AD9" s="1049"/>
      <c r="AE9" s="1049"/>
      <c r="AF9" s="1050"/>
      <c r="AG9" s="1048"/>
      <c r="AH9" s="1049"/>
      <c r="AI9" s="1049"/>
      <c r="AJ9" s="1053"/>
    </row>
    <row r="10" spans="1:36" ht="18.45" customHeight="1">
      <c r="A10" s="565"/>
      <c r="B10" s="562"/>
      <c r="C10" s="562"/>
      <c r="D10" s="1108"/>
      <c r="E10" s="1081"/>
      <c r="F10" s="1114" t="s">
        <v>65</v>
      </c>
      <c r="G10" s="1095"/>
      <c r="H10" s="1095"/>
      <c r="I10" s="1095"/>
      <c r="J10" s="1095"/>
      <c r="K10" s="1095"/>
      <c r="L10" s="1095"/>
      <c r="M10" s="1095"/>
      <c r="N10" s="1096"/>
      <c r="O10" s="608"/>
      <c r="P10" s="609"/>
      <c r="Q10" s="1087"/>
      <c r="R10" s="1088"/>
      <c r="S10" s="1088"/>
      <c r="T10" s="1089"/>
      <c r="U10" s="1041"/>
      <c r="V10" s="1039"/>
      <c r="W10" s="1039"/>
      <c r="X10" s="1040"/>
      <c r="Y10" s="1042"/>
      <c r="Z10" s="1043"/>
      <c r="AA10" s="1043"/>
      <c r="AB10" s="1044"/>
      <c r="AC10" s="1042"/>
      <c r="AD10" s="1043"/>
      <c r="AE10" s="1043"/>
      <c r="AF10" s="1044"/>
      <c r="AG10" s="1042"/>
      <c r="AH10" s="1043"/>
      <c r="AI10" s="1043"/>
      <c r="AJ10" s="1051"/>
    </row>
    <row r="11" spans="1:36" ht="18.45" customHeight="1">
      <c r="A11" s="565"/>
      <c r="B11" s="562"/>
      <c r="C11" s="562"/>
      <c r="D11" s="1108"/>
      <c r="E11" s="1081"/>
      <c r="F11" s="1114"/>
      <c r="G11" s="1095"/>
      <c r="H11" s="1095"/>
      <c r="I11" s="1095"/>
      <c r="J11" s="1095"/>
      <c r="K11" s="1095"/>
      <c r="L11" s="1095"/>
      <c r="M11" s="1095"/>
      <c r="N11" s="1096"/>
      <c r="O11" s="604"/>
      <c r="P11" s="605"/>
      <c r="Q11" s="1087"/>
      <c r="R11" s="1088"/>
      <c r="S11" s="1088"/>
      <c r="T11" s="1089"/>
      <c r="U11" s="1059"/>
      <c r="V11" s="1060"/>
      <c r="W11" s="1060"/>
      <c r="X11" s="1061"/>
      <c r="Y11" s="1045"/>
      <c r="Z11" s="1046"/>
      <c r="AA11" s="1046"/>
      <c r="AB11" s="1047"/>
      <c r="AC11" s="1045"/>
      <c r="AD11" s="1046"/>
      <c r="AE11" s="1046"/>
      <c r="AF11" s="1047"/>
      <c r="AG11" s="1045"/>
      <c r="AH11" s="1046"/>
      <c r="AI11" s="1046"/>
      <c r="AJ11" s="1052"/>
    </row>
    <row r="12" spans="1:36" ht="18.45" customHeight="1">
      <c r="A12" s="565"/>
      <c r="B12" s="562"/>
      <c r="C12" s="562"/>
      <c r="D12" s="1108"/>
      <c r="E12" s="1081"/>
      <c r="F12" s="1114"/>
      <c r="G12" s="1095"/>
      <c r="H12" s="1095"/>
      <c r="I12" s="1095"/>
      <c r="J12" s="1095"/>
      <c r="K12" s="1095"/>
      <c r="L12" s="1095"/>
      <c r="M12" s="1095"/>
      <c r="N12" s="1096"/>
      <c r="O12" s="606"/>
      <c r="P12" s="607"/>
      <c r="Q12" s="1087"/>
      <c r="R12" s="1088"/>
      <c r="S12" s="1088"/>
      <c r="T12" s="1089"/>
      <c r="U12" s="1062"/>
      <c r="V12" s="1063"/>
      <c r="W12" s="1063"/>
      <c r="X12" s="1064"/>
      <c r="Y12" s="1048"/>
      <c r="Z12" s="1049"/>
      <c r="AA12" s="1049"/>
      <c r="AB12" s="1050"/>
      <c r="AC12" s="1048"/>
      <c r="AD12" s="1049"/>
      <c r="AE12" s="1049"/>
      <c r="AF12" s="1050"/>
      <c r="AG12" s="1048"/>
      <c r="AH12" s="1049"/>
      <c r="AI12" s="1049"/>
      <c r="AJ12" s="1053"/>
    </row>
    <row r="13" spans="1:36" ht="18.45" customHeight="1">
      <c r="A13" s="565"/>
      <c r="B13" s="562"/>
      <c r="C13" s="562"/>
      <c r="D13" s="1108"/>
      <c r="E13" s="1081"/>
      <c r="F13" s="1114" t="s">
        <v>50</v>
      </c>
      <c r="G13" s="1095"/>
      <c r="H13" s="1095"/>
      <c r="I13" s="1095"/>
      <c r="J13" s="1095"/>
      <c r="K13" s="1095"/>
      <c r="L13" s="1095"/>
      <c r="M13" s="1095"/>
      <c r="N13" s="1096"/>
      <c r="O13" s="608"/>
      <c r="P13" s="609"/>
      <c r="Q13" s="1087"/>
      <c r="R13" s="1088"/>
      <c r="S13" s="1088"/>
      <c r="T13" s="1089"/>
      <c r="U13" s="1041"/>
      <c r="V13" s="1039"/>
      <c r="W13" s="1039"/>
      <c r="X13" s="1040"/>
      <c r="Y13" s="1042"/>
      <c r="Z13" s="1043"/>
      <c r="AA13" s="1043"/>
      <c r="AB13" s="1044"/>
      <c r="AC13" s="1042"/>
      <c r="AD13" s="1043"/>
      <c r="AE13" s="1043"/>
      <c r="AF13" s="1044"/>
      <c r="AG13" s="1042"/>
      <c r="AH13" s="1043"/>
      <c r="AI13" s="1043"/>
      <c r="AJ13" s="1051"/>
    </row>
    <row r="14" spans="1:36" ht="18.45" customHeight="1">
      <c r="A14" s="565"/>
      <c r="B14" s="562"/>
      <c r="C14" s="562"/>
      <c r="D14" s="1108"/>
      <c r="E14" s="1081"/>
      <c r="F14" s="1114"/>
      <c r="G14" s="1095"/>
      <c r="H14" s="1095"/>
      <c r="I14" s="1095"/>
      <c r="J14" s="1095"/>
      <c r="K14" s="1095"/>
      <c r="L14" s="1095"/>
      <c r="M14" s="1095"/>
      <c r="N14" s="1096"/>
      <c r="O14" s="604"/>
      <c r="P14" s="605"/>
      <c r="Q14" s="1087"/>
      <c r="R14" s="1088"/>
      <c r="S14" s="1088"/>
      <c r="T14" s="1089"/>
      <c r="U14" s="1045"/>
      <c r="V14" s="1046"/>
      <c r="W14" s="1046"/>
      <c r="X14" s="1047"/>
      <c r="Y14" s="1045"/>
      <c r="Z14" s="1046"/>
      <c r="AA14" s="1046"/>
      <c r="AB14" s="1047"/>
      <c r="AC14" s="1045"/>
      <c r="AD14" s="1046"/>
      <c r="AE14" s="1046"/>
      <c r="AF14" s="1047"/>
      <c r="AG14" s="1045"/>
      <c r="AH14" s="1046"/>
      <c r="AI14" s="1046"/>
      <c r="AJ14" s="1052"/>
    </row>
    <row r="15" spans="1:36" ht="18.45" customHeight="1">
      <c r="A15" s="565"/>
      <c r="B15" s="562"/>
      <c r="C15" s="562"/>
      <c r="D15" s="1108"/>
      <c r="E15" s="1081"/>
      <c r="F15" s="1114"/>
      <c r="G15" s="1095"/>
      <c r="H15" s="1095"/>
      <c r="I15" s="1095"/>
      <c r="J15" s="1095"/>
      <c r="K15" s="1095"/>
      <c r="L15" s="1095"/>
      <c r="M15" s="1095"/>
      <c r="N15" s="1096"/>
      <c r="O15" s="606"/>
      <c r="P15" s="607"/>
      <c r="Q15" s="1087"/>
      <c r="R15" s="1088"/>
      <c r="S15" s="1088"/>
      <c r="T15" s="1089"/>
      <c r="U15" s="1048"/>
      <c r="V15" s="1049"/>
      <c r="W15" s="1049"/>
      <c r="X15" s="1050"/>
      <c r="Y15" s="1048"/>
      <c r="Z15" s="1049"/>
      <c r="AA15" s="1049"/>
      <c r="AB15" s="1050"/>
      <c r="AC15" s="1048"/>
      <c r="AD15" s="1049"/>
      <c r="AE15" s="1049"/>
      <c r="AF15" s="1050"/>
      <c r="AG15" s="1048"/>
      <c r="AH15" s="1049"/>
      <c r="AI15" s="1049"/>
      <c r="AJ15" s="1053"/>
    </row>
    <row r="16" spans="1:36" ht="18.45" customHeight="1">
      <c r="A16" s="565"/>
      <c r="B16" s="562"/>
      <c r="C16" s="562"/>
      <c r="D16" s="1108"/>
      <c r="E16" s="1111" t="s">
        <v>883</v>
      </c>
      <c r="F16" s="1115" t="s">
        <v>52</v>
      </c>
      <c r="G16" s="1086"/>
      <c r="H16" s="1086"/>
      <c r="I16" s="1086"/>
      <c r="J16" s="1086"/>
      <c r="K16" s="1086"/>
      <c r="L16" s="1086"/>
      <c r="M16" s="1086"/>
      <c r="N16" s="1099"/>
      <c r="O16" s="608"/>
      <c r="P16" s="609"/>
      <c r="Q16" s="1087"/>
      <c r="R16" s="1088"/>
      <c r="S16" s="1088"/>
      <c r="T16" s="1089"/>
      <c r="U16" s="1041"/>
      <c r="V16" s="1039"/>
      <c r="W16" s="1039"/>
      <c r="X16" s="1040"/>
      <c r="Y16" s="1042"/>
      <c r="Z16" s="1043"/>
      <c r="AA16" s="1043"/>
      <c r="AB16" s="1044"/>
      <c r="AC16" s="1042"/>
      <c r="AD16" s="1043"/>
      <c r="AE16" s="1043"/>
      <c r="AF16" s="1044"/>
      <c r="AG16" s="1042"/>
      <c r="AH16" s="1043"/>
      <c r="AI16" s="1043"/>
      <c r="AJ16" s="1051"/>
    </row>
    <row r="17" spans="1:36" ht="18.45" customHeight="1">
      <c r="A17" s="565"/>
      <c r="B17" s="562"/>
      <c r="C17" s="562"/>
      <c r="D17" s="1108"/>
      <c r="E17" s="1081"/>
      <c r="F17" s="1115"/>
      <c r="G17" s="1086"/>
      <c r="H17" s="1086"/>
      <c r="I17" s="1086"/>
      <c r="J17" s="1086"/>
      <c r="K17" s="1086"/>
      <c r="L17" s="1086"/>
      <c r="M17" s="1086"/>
      <c r="N17" s="1099"/>
      <c r="O17" s="604"/>
      <c r="P17" s="605"/>
      <c r="Q17" s="1087"/>
      <c r="R17" s="1088"/>
      <c r="S17" s="1088"/>
      <c r="T17" s="1089"/>
      <c r="U17" s="1045"/>
      <c r="V17" s="1046"/>
      <c r="W17" s="1046"/>
      <c r="X17" s="1047"/>
      <c r="Y17" s="1045"/>
      <c r="Z17" s="1046"/>
      <c r="AA17" s="1046"/>
      <c r="AB17" s="1047"/>
      <c r="AC17" s="1045"/>
      <c r="AD17" s="1046"/>
      <c r="AE17" s="1046"/>
      <c r="AF17" s="1047"/>
      <c r="AG17" s="1045"/>
      <c r="AH17" s="1046"/>
      <c r="AI17" s="1046"/>
      <c r="AJ17" s="1052"/>
    </row>
    <row r="18" spans="1:36" ht="18.45" customHeight="1">
      <c r="A18" s="565"/>
      <c r="B18" s="562"/>
      <c r="C18" s="562"/>
      <c r="D18" s="1108"/>
      <c r="E18" s="1081"/>
      <c r="F18" s="1115"/>
      <c r="G18" s="1086"/>
      <c r="H18" s="1086"/>
      <c r="I18" s="1086"/>
      <c r="J18" s="1086"/>
      <c r="K18" s="1086"/>
      <c r="L18" s="1086"/>
      <c r="M18" s="1086"/>
      <c r="N18" s="1099"/>
      <c r="O18" s="606"/>
      <c r="P18" s="607"/>
      <c r="Q18" s="1087"/>
      <c r="R18" s="1088"/>
      <c r="S18" s="1088"/>
      <c r="T18" s="1089"/>
      <c r="U18" s="1048"/>
      <c r="V18" s="1049"/>
      <c r="W18" s="1049"/>
      <c r="X18" s="1050"/>
      <c r="Y18" s="1048"/>
      <c r="Z18" s="1049"/>
      <c r="AA18" s="1049"/>
      <c r="AB18" s="1050"/>
      <c r="AC18" s="1048"/>
      <c r="AD18" s="1049"/>
      <c r="AE18" s="1049"/>
      <c r="AF18" s="1050"/>
      <c r="AG18" s="1048"/>
      <c r="AH18" s="1049"/>
      <c r="AI18" s="1049"/>
      <c r="AJ18" s="1053"/>
    </row>
    <row r="19" spans="1:36" ht="18.45" customHeight="1">
      <c r="A19" s="565"/>
      <c r="B19" s="562"/>
      <c r="C19" s="562"/>
      <c r="D19" s="1108"/>
      <c r="E19" s="1081"/>
      <c r="F19" s="1114" t="s">
        <v>738</v>
      </c>
      <c r="G19" s="1095"/>
      <c r="H19" s="1095"/>
      <c r="I19" s="1095"/>
      <c r="J19" s="1095"/>
      <c r="K19" s="1095"/>
      <c r="L19" s="1095"/>
      <c r="M19" s="1095"/>
      <c r="N19" s="1096"/>
      <c r="O19" s="608"/>
      <c r="P19" s="609"/>
      <c r="Q19" s="1087"/>
      <c r="R19" s="1088"/>
      <c r="S19" s="1088"/>
      <c r="T19" s="1089"/>
      <c r="U19" s="1041"/>
      <c r="V19" s="1039"/>
      <c r="W19" s="1039"/>
      <c r="X19" s="1040"/>
      <c r="Y19" s="1042"/>
      <c r="Z19" s="1043"/>
      <c r="AA19" s="1043"/>
      <c r="AB19" s="1044"/>
      <c r="AC19" s="1042"/>
      <c r="AD19" s="1043"/>
      <c r="AE19" s="1043"/>
      <c r="AF19" s="1044"/>
      <c r="AG19" s="1042"/>
      <c r="AH19" s="1043"/>
      <c r="AI19" s="1043"/>
      <c r="AJ19" s="1051"/>
    </row>
    <row r="20" spans="1:36" ht="18.45" customHeight="1">
      <c r="A20" s="565"/>
      <c r="B20" s="562"/>
      <c r="C20" s="562"/>
      <c r="D20" s="1108"/>
      <c r="E20" s="1081"/>
      <c r="F20" s="1114"/>
      <c r="G20" s="1095"/>
      <c r="H20" s="1095"/>
      <c r="I20" s="1095"/>
      <c r="J20" s="1095"/>
      <c r="K20" s="1095"/>
      <c r="L20" s="1095"/>
      <c r="M20" s="1095"/>
      <c r="N20" s="1096"/>
      <c r="O20" s="604"/>
      <c r="P20" s="605"/>
      <c r="Q20" s="1087"/>
      <c r="R20" s="1088"/>
      <c r="S20" s="1088"/>
      <c r="T20" s="1089"/>
      <c r="U20" s="1045"/>
      <c r="V20" s="1046"/>
      <c r="W20" s="1046"/>
      <c r="X20" s="1047"/>
      <c r="Y20" s="1045"/>
      <c r="Z20" s="1046"/>
      <c r="AA20" s="1046"/>
      <c r="AB20" s="1047"/>
      <c r="AC20" s="1045"/>
      <c r="AD20" s="1046"/>
      <c r="AE20" s="1046"/>
      <c r="AF20" s="1047"/>
      <c r="AG20" s="1045"/>
      <c r="AH20" s="1046"/>
      <c r="AI20" s="1046"/>
      <c r="AJ20" s="1052"/>
    </row>
    <row r="21" spans="1:36" ht="18.45" customHeight="1">
      <c r="A21" s="565"/>
      <c r="B21" s="562"/>
      <c r="C21" s="562"/>
      <c r="D21" s="1108"/>
      <c r="E21" s="1081"/>
      <c r="F21" s="1114"/>
      <c r="G21" s="1095"/>
      <c r="H21" s="1095"/>
      <c r="I21" s="1095"/>
      <c r="J21" s="1095"/>
      <c r="K21" s="1095"/>
      <c r="L21" s="1095"/>
      <c r="M21" s="1095"/>
      <c r="N21" s="1096"/>
      <c r="O21" s="606"/>
      <c r="P21" s="607"/>
      <c r="Q21" s="1087"/>
      <c r="R21" s="1088"/>
      <c r="S21" s="1088"/>
      <c r="T21" s="1089"/>
      <c r="U21" s="1048"/>
      <c r="V21" s="1049"/>
      <c r="W21" s="1049"/>
      <c r="X21" s="1050"/>
      <c r="Y21" s="1048"/>
      <c r="Z21" s="1049"/>
      <c r="AA21" s="1049"/>
      <c r="AB21" s="1050"/>
      <c r="AC21" s="1048"/>
      <c r="AD21" s="1049"/>
      <c r="AE21" s="1049"/>
      <c r="AF21" s="1050"/>
      <c r="AG21" s="1048"/>
      <c r="AH21" s="1049"/>
      <c r="AI21" s="1049"/>
      <c r="AJ21" s="1053"/>
    </row>
    <row r="22" spans="1:36" ht="18.45" customHeight="1">
      <c r="A22" s="565"/>
      <c r="B22" s="562"/>
      <c r="C22" s="562"/>
      <c r="D22" s="1108"/>
      <c r="E22" s="1081"/>
      <c r="F22" s="1115" t="s">
        <v>704</v>
      </c>
      <c r="G22" s="1086"/>
      <c r="H22" s="1086"/>
      <c r="I22" s="1086"/>
      <c r="J22" s="1086"/>
      <c r="K22" s="1086"/>
      <c r="L22" s="1086"/>
      <c r="M22" s="1086"/>
      <c r="N22" s="1099"/>
      <c r="O22" s="608"/>
      <c r="P22" s="609"/>
      <c r="Q22" s="1087"/>
      <c r="R22" s="1088"/>
      <c r="S22" s="1088"/>
      <c r="T22" s="1089"/>
      <c r="U22" s="1041"/>
      <c r="V22" s="1039"/>
      <c r="W22" s="1039"/>
      <c r="X22" s="1040"/>
      <c r="Y22" s="1042"/>
      <c r="Z22" s="1043"/>
      <c r="AA22" s="1043"/>
      <c r="AB22" s="1044"/>
      <c r="AC22" s="1042"/>
      <c r="AD22" s="1043"/>
      <c r="AE22" s="1043"/>
      <c r="AF22" s="1044"/>
      <c r="AG22" s="1042"/>
      <c r="AH22" s="1043"/>
      <c r="AI22" s="1043"/>
      <c r="AJ22" s="1051"/>
    </row>
    <row r="23" spans="1:36" ht="18.45" customHeight="1">
      <c r="A23" s="565"/>
      <c r="B23" s="562"/>
      <c r="C23" s="562"/>
      <c r="D23" s="1108"/>
      <c r="E23" s="1081"/>
      <c r="F23" s="1115"/>
      <c r="G23" s="1086"/>
      <c r="H23" s="1086"/>
      <c r="I23" s="1086"/>
      <c r="J23" s="1086"/>
      <c r="K23" s="1086"/>
      <c r="L23" s="1086"/>
      <c r="M23" s="1086"/>
      <c r="N23" s="1099"/>
      <c r="O23" s="604"/>
      <c r="P23" s="605"/>
      <c r="Q23" s="1087"/>
      <c r="R23" s="1088"/>
      <c r="S23" s="1088"/>
      <c r="T23" s="1089"/>
      <c r="U23" s="1045"/>
      <c r="V23" s="1046"/>
      <c r="W23" s="1046"/>
      <c r="X23" s="1047"/>
      <c r="Y23" s="1045"/>
      <c r="Z23" s="1046"/>
      <c r="AA23" s="1046"/>
      <c r="AB23" s="1047"/>
      <c r="AC23" s="1045"/>
      <c r="AD23" s="1046"/>
      <c r="AE23" s="1046"/>
      <c r="AF23" s="1047"/>
      <c r="AG23" s="1045"/>
      <c r="AH23" s="1046"/>
      <c r="AI23" s="1046"/>
      <c r="AJ23" s="1052"/>
    </row>
    <row r="24" spans="1:36" ht="18.45" customHeight="1">
      <c r="A24" s="565"/>
      <c r="B24" s="562"/>
      <c r="C24" s="562"/>
      <c r="D24" s="1108"/>
      <c r="E24" s="1081"/>
      <c r="F24" s="1115"/>
      <c r="G24" s="1086"/>
      <c r="H24" s="1086"/>
      <c r="I24" s="1086"/>
      <c r="J24" s="1086"/>
      <c r="K24" s="1086"/>
      <c r="L24" s="1086"/>
      <c r="M24" s="1086"/>
      <c r="N24" s="1099"/>
      <c r="O24" s="606"/>
      <c r="P24" s="607"/>
      <c r="Q24" s="1087"/>
      <c r="R24" s="1088"/>
      <c r="S24" s="1088"/>
      <c r="T24" s="1089"/>
      <c r="U24" s="1048"/>
      <c r="V24" s="1049"/>
      <c r="W24" s="1049"/>
      <c r="X24" s="1050"/>
      <c r="Y24" s="1048"/>
      <c r="Z24" s="1049"/>
      <c r="AA24" s="1049"/>
      <c r="AB24" s="1050"/>
      <c r="AC24" s="1048"/>
      <c r="AD24" s="1049"/>
      <c r="AE24" s="1049"/>
      <c r="AF24" s="1050"/>
      <c r="AG24" s="1048"/>
      <c r="AH24" s="1049"/>
      <c r="AI24" s="1049"/>
      <c r="AJ24" s="1053"/>
    </row>
    <row r="25" spans="1:36" ht="18.45" customHeight="1">
      <c r="A25" s="565"/>
      <c r="B25" s="562"/>
      <c r="C25" s="562"/>
      <c r="D25" s="1108"/>
      <c r="E25" s="1097" t="s">
        <v>705</v>
      </c>
      <c r="F25" s="1116" t="s">
        <v>739</v>
      </c>
      <c r="G25" s="1095"/>
      <c r="H25" s="1095"/>
      <c r="I25" s="1095"/>
      <c r="J25" s="1095"/>
      <c r="K25" s="1095"/>
      <c r="L25" s="1095"/>
      <c r="M25" s="1095"/>
      <c r="N25" s="1095"/>
      <c r="O25" s="608"/>
      <c r="P25" s="609"/>
      <c r="Q25" s="1087"/>
      <c r="R25" s="1088"/>
      <c r="S25" s="1088"/>
      <c r="T25" s="1089"/>
      <c r="U25" s="1041"/>
      <c r="V25" s="1039"/>
      <c r="W25" s="1039"/>
      <c r="X25" s="1040"/>
      <c r="Y25" s="1042"/>
      <c r="Z25" s="1043"/>
      <c r="AA25" s="1043"/>
      <c r="AB25" s="1044"/>
      <c r="AC25" s="1042"/>
      <c r="AD25" s="1043"/>
      <c r="AE25" s="1043"/>
      <c r="AF25" s="1044"/>
      <c r="AG25" s="1042"/>
      <c r="AH25" s="1043"/>
      <c r="AI25" s="1043"/>
      <c r="AJ25" s="1051"/>
    </row>
    <row r="26" spans="1:36" ht="18.45" customHeight="1">
      <c r="A26" s="565"/>
      <c r="B26" s="562"/>
      <c r="C26" s="562"/>
      <c r="D26" s="1108"/>
      <c r="E26" s="1097"/>
      <c r="F26" s="1116"/>
      <c r="G26" s="1095"/>
      <c r="H26" s="1095"/>
      <c r="I26" s="1095"/>
      <c r="J26" s="1095"/>
      <c r="K26" s="1095"/>
      <c r="L26" s="1095"/>
      <c r="M26" s="1095"/>
      <c r="N26" s="1095"/>
      <c r="O26" s="604"/>
      <c r="P26" s="605"/>
      <c r="Q26" s="1087"/>
      <c r="R26" s="1088"/>
      <c r="S26" s="1088"/>
      <c r="T26" s="1089"/>
      <c r="U26" s="1059"/>
      <c r="V26" s="1060"/>
      <c r="W26" s="1060"/>
      <c r="X26" s="1061"/>
      <c r="Y26" s="1045"/>
      <c r="Z26" s="1046"/>
      <c r="AA26" s="1046"/>
      <c r="AB26" s="1047"/>
      <c r="AC26" s="1045"/>
      <c r="AD26" s="1046"/>
      <c r="AE26" s="1046"/>
      <c r="AF26" s="1047"/>
      <c r="AG26" s="1045"/>
      <c r="AH26" s="1046"/>
      <c r="AI26" s="1046"/>
      <c r="AJ26" s="1052"/>
    </row>
    <row r="27" spans="1:36" ht="18.45" customHeight="1">
      <c r="A27" s="565"/>
      <c r="B27" s="562"/>
      <c r="C27" s="562"/>
      <c r="D27" s="1108"/>
      <c r="E27" s="1097"/>
      <c r="F27" s="1116"/>
      <c r="G27" s="1095"/>
      <c r="H27" s="1095"/>
      <c r="I27" s="1095"/>
      <c r="J27" s="1095"/>
      <c r="K27" s="1095"/>
      <c r="L27" s="1095"/>
      <c r="M27" s="1095"/>
      <c r="N27" s="1095"/>
      <c r="O27" s="606"/>
      <c r="P27" s="607"/>
      <c r="Q27" s="1087"/>
      <c r="R27" s="1088"/>
      <c r="S27" s="1088"/>
      <c r="T27" s="1089"/>
      <c r="U27" s="1062"/>
      <c r="V27" s="1063"/>
      <c r="W27" s="1063"/>
      <c r="X27" s="1064"/>
      <c r="Y27" s="1048"/>
      <c r="Z27" s="1049"/>
      <c r="AA27" s="1049"/>
      <c r="AB27" s="1050"/>
      <c r="AC27" s="1048"/>
      <c r="AD27" s="1049"/>
      <c r="AE27" s="1049"/>
      <c r="AF27" s="1050"/>
      <c r="AG27" s="1048"/>
      <c r="AH27" s="1049"/>
      <c r="AI27" s="1049"/>
      <c r="AJ27" s="1053"/>
    </row>
    <row r="28" spans="1:36" ht="18.45" customHeight="1">
      <c r="A28" s="565"/>
      <c r="B28" s="562"/>
      <c r="C28" s="562"/>
      <c r="D28" s="1108"/>
      <c r="E28" s="1097" t="s">
        <v>706</v>
      </c>
      <c r="F28" s="1023" t="s">
        <v>860</v>
      </c>
      <c r="G28" s="1086"/>
      <c r="H28" s="1086"/>
      <c r="I28" s="1086"/>
      <c r="J28" s="1086"/>
      <c r="K28" s="1086"/>
      <c r="L28" s="1086"/>
      <c r="M28" s="1086"/>
      <c r="N28" s="1099"/>
      <c r="O28" s="608"/>
      <c r="P28" s="609"/>
      <c r="Q28" s="1087"/>
      <c r="R28" s="1088"/>
      <c r="S28" s="1088"/>
      <c r="T28" s="1089"/>
      <c r="U28" s="1041"/>
      <c r="V28" s="1039"/>
      <c r="W28" s="1039"/>
      <c r="X28" s="1040"/>
      <c r="Y28" s="1042"/>
      <c r="Z28" s="1043"/>
      <c r="AA28" s="1043"/>
      <c r="AB28" s="1044"/>
      <c r="AC28" s="1042"/>
      <c r="AD28" s="1043"/>
      <c r="AE28" s="1043"/>
      <c r="AF28" s="1044"/>
      <c r="AG28" s="1042"/>
      <c r="AH28" s="1043"/>
      <c r="AI28" s="1043"/>
      <c r="AJ28" s="1051"/>
    </row>
    <row r="29" spans="1:36" ht="18.45" customHeight="1">
      <c r="A29" s="565"/>
      <c r="B29" s="562"/>
      <c r="C29" s="562"/>
      <c r="D29" s="1108"/>
      <c r="E29" s="1097"/>
      <c r="F29" s="1024"/>
      <c r="G29" s="1086"/>
      <c r="H29" s="1086"/>
      <c r="I29" s="1086"/>
      <c r="J29" s="1086"/>
      <c r="K29" s="1086"/>
      <c r="L29" s="1086"/>
      <c r="M29" s="1086"/>
      <c r="N29" s="1099"/>
      <c r="O29" s="604"/>
      <c r="P29" s="605"/>
      <c r="Q29" s="1087"/>
      <c r="R29" s="1088"/>
      <c r="S29" s="1088"/>
      <c r="T29" s="1089"/>
      <c r="U29" s="1045"/>
      <c r="V29" s="1046"/>
      <c r="W29" s="1046"/>
      <c r="X29" s="1047"/>
      <c r="Y29" s="1045"/>
      <c r="Z29" s="1046"/>
      <c r="AA29" s="1046"/>
      <c r="AB29" s="1047"/>
      <c r="AC29" s="1045"/>
      <c r="AD29" s="1046"/>
      <c r="AE29" s="1046"/>
      <c r="AF29" s="1047"/>
      <c r="AG29" s="1045"/>
      <c r="AH29" s="1046"/>
      <c r="AI29" s="1046"/>
      <c r="AJ29" s="1052"/>
    </row>
    <row r="30" spans="1:36" ht="18.45" customHeight="1">
      <c r="A30" s="565"/>
      <c r="B30" s="562"/>
      <c r="C30" s="562"/>
      <c r="D30" s="1108"/>
      <c r="E30" s="1097"/>
      <c r="F30" s="1025"/>
      <c r="G30" s="1086"/>
      <c r="H30" s="1086"/>
      <c r="I30" s="1086"/>
      <c r="J30" s="1086"/>
      <c r="K30" s="1086"/>
      <c r="L30" s="1086"/>
      <c r="M30" s="1086"/>
      <c r="N30" s="1099"/>
      <c r="O30" s="606"/>
      <c r="P30" s="607"/>
      <c r="Q30" s="1087"/>
      <c r="R30" s="1088"/>
      <c r="S30" s="1088"/>
      <c r="T30" s="1089"/>
      <c r="U30" s="1048"/>
      <c r="V30" s="1049"/>
      <c r="W30" s="1049"/>
      <c r="X30" s="1050"/>
      <c r="Y30" s="1048"/>
      <c r="Z30" s="1049"/>
      <c r="AA30" s="1049"/>
      <c r="AB30" s="1050"/>
      <c r="AC30" s="1048"/>
      <c r="AD30" s="1049"/>
      <c r="AE30" s="1049"/>
      <c r="AF30" s="1050"/>
      <c r="AG30" s="1048"/>
      <c r="AH30" s="1049"/>
      <c r="AI30" s="1049"/>
      <c r="AJ30" s="1053"/>
    </row>
    <row r="31" spans="1:36" ht="18.45" customHeight="1">
      <c r="A31" s="565"/>
      <c r="B31" s="562"/>
      <c r="C31" s="562"/>
      <c r="D31" s="1108"/>
      <c r="E31" s="1097"/>
      <c r="F31" s="1098" t="s">
        <v>675</v>
      </c>
      <c r="G31" s="1095"/>
      <c r="H31" s="1095"/>
      <c r="I31" s="1095"/>
      <c r="J31" s="1095"/>
      <c r="K31" s="1095"/>
      <c r="L31" s="1095"/>
      <c r="M31" s="1095"/>
      <c r="N31" s="1095"/>
      <c r="O31" s="608"/>
      <c r="P31" s="609"/>
      <c r="Q31" s="1087"/>
      <c r="R31" s="1088"/>
      <c r="S31" s="1088"/>
      <c r="T31" s="1089"/>
      <c r="U31" s="1041"/>
      <c r="V31" s="1039"/>
      <c r="W31" s="1039"/>
      <c r="X31" s="1040"/>
      <c r="Y31" s="1042"/>
      <c r="Z31" s="1043"/>
      <c r="AA31" s="1043"/>
      <c r="AB31" s="1044"/>
      <c r="AC31" s="1042"/>
      <c r="AD31" s="1043"/>
      <c r="AE31" s="1043"/>
      <c r="AF31" s="1044"/>
      <c r="AG31" s="1042"/>
      <c r="AH31" s="1043"/>
      <c r="AI31" s="1043"/>
      <c r="AJ31" s="1051"/>
    </row>
    <row r="32" spans="1:36" ht="18.45" customHeight="1">
      <c r="A32" s="565"/>
      <c r="B32" s="562"/>
      <c r="C32" s="562"/>
      <c r="D32" s="1108"/>
      <c r="E32" s="1097"/>
      <c r="F32" s="1098"/>
      <c r="G32" s="1095"/>
      <c r="H32" s="1095"/>
      <c r="I32" s="1095"/>
      <c r="J32" s="1095"/>
      <c r="K32" s="1095"/>
      <c r="L32" s="1095"/>
      <c r="M32" s="1095"/>
      <c r="N32" s="1095"/>
      <c r="O32" s="604"/>
      <c r="P32" s="605"/>
      <c r="Q32" s="1087"/>
      <c r="R32" s="1088"/>
      <c r="S32" s="1088"/>
      <c r="T32" s="1089"/>
      <c r="U32" s="1045"/>
      <c r="V32" s="1046"/>
      <c r="W32" s="1046"/>
      <c r="X32" s="1047"/>
      <c r="Y32" s="1045"/>
      <c r="Z32" s="1046"/>
      <c r="AA32" s="1046"/>
      <c r="AB32" s="1047"/>
      <c r="AC32" s="1045"/>
      <c r="AD32" s="1046"/>
      <c r="AE32" s="1046"/>
      <c r="AF32" s="1047"/>
      <c r="AG32" s="1045"/>
      <c r="AH32" s="1046"/>
      <c r="AI32" s="1046"/>
      <c r="AJ32" s="1052"/>
    </row>
    <row r="33" spans="1:37" ht="18.45" customHeight="1">
      <c r="A33" s="565"/>
      <c r="B33" s="562"/>
      <c r="C33" s="562"/>
      <c r="D33" s="1108"/>
      <c r="E33" s="1097"/>
      <c r="F33" s="1098"/>
      <c r="G33" s="1095"/>
      <c r="H33" s="1095"/>
      <c r="I33" s="1095"/>
      <c r="J33" s="1095"/>
      <c r="K33" s="1095"/>
      <c r="L33" s="1095"/>
      <c r="M33" s="1095"/>
      <c r="N33" s="1095"/>
      <c r="O33" s="606"/>
      <c r="P33" s="607"/>
      <c r="Q33" s="1087"/>
      <c r="R33" s="1088"/>
      <c r="S33" s="1088"/>
      <c r="T33" s="1089"/>
      <c r="U33" s="1048"/>
      <c r="V33" s="1049"/>
      <c r="W33" s="1049"/>
      <c r="X33" s="1050"/>
      <c r="Y33" s="1048"/>
      <c r="Z33" s="1049"/>
      <c r="AA33" s="1049"/>
      <c r="AB33" s="1050"/>
      <c r="AC33" s="1048"/>
      <c r="AD33" s="1049"/>
      <c r="AE33" s="1049"/>
      <c r="AF33" s="1050"/>
      <c r="AG33" s="1048"/>
      <c r="AH33" s="1049"/>
      <c r="AI33" s="1049"/>
      <c r="AJ33" s="1053"/>
    </row>
    <row r="34" spans="1:37" ht="18.45" customHeight="1">
      <c r="A34" s="565"/>
      <c r="B34" s="562"/>
      <c r="C34" s="562"/>
      <c r="D34" s="1108"/>
      <c r="E34" s="1081" t="s">
        <v>707</v>
      </c>
      <c r="F34" s="1085"/>
      <c r="G34" s="1086"/>
      <c r="H34" s="1086"/>
      <c r="I34" s="1086"/>
      <c r="J34" s="1086"/>
      <c r="K34" s="1086"/>
      <c r="L34" s="1086"/>
      <c r="M34" s="1086"/>
      <c r="N34" s="1086"/>
      <c r="O34" s="608"/>
      <c r="P34" s="609"/>
      <c r="Q34" s="1087"/>
      <c r="R34" s="1088"/>
      <c r="S34" s="1088"/>
      <c r="T34" s="1089"/>
      <c r="U34" s="1041"/>
      <c r="V34" s="1039"/>
      <c r="W34" s="1039"/>
      <c r="X34" s="1040"/>
      <c r="Y34" s="1042"/>
      <c r="Z34" s="1043"/>
      <c r="AA34" s="1043"/>
      <c r="AB34" s="1044"/>
      <c r="AC34" s="1042"/>
      <c r="AD34" s="1043"/>
      <c r="AE34" s="1043"/>
      <c r="AF34" s="1044"/>
      <c r="AG34" s="1042"/>
      <c r="AH34" s="1043"/>
      <c r="AI34" s="1043"/>
      <c r="AJ34" s="1051"/>
    </row>
    <row r="35" spans="1:37" ht="18.45" customHeight="1">
      <c r="A35" s="565"/>
      <c r="B35" s="562"/>
      <c r="C35" s="562"/>
      <c r="D35" s="1108"/>
      <c r="E35" s="1081"/>
      <c r="F35" s="1085"/>
      <c r="G35" s="1086"/>
      <c r="H35" s="1086"/>
      <c r="I35" s="1086"/>
      <c r="J35" s="1086"/>
      <c r="K35" s="1086"/>
      <c r="L35" s="1086"/>
      <c r="M35" s="1086"/>
      <c r="N35" s="1086"/>
      <c r="O35" s="604"/>
      <c r="P35" s="605"/>
      <c r="Q35" s="1087"/>
      <c r="R35" s="1088"/>
      <c r="S35" s="1088"/>
      <c r="T35" s="1089"/>
      <c r="U35" s="1045"/>
      <c r="V35" s="1046"/>
      <c r="W35" s="1046"/>
      <c r="X35" s="1047"/>
      <c r="Y35" s="1045"/>
      <c r="Z35" s="1046"/>
      <c r="AA35" s="1046"/>
      <c r="AB35" s="1047"/>
      <c r="AC35" s="1045"/>
      <c r="AD35" s="1046"/>
      <c r="AE35" s="1046"/>
      <c r="AF35" s="1047"/>
      <c r="AG35" s="1045"/>
      <c r="AH35" s="1046"/>
      <c r="AI35" s="1046"/>
      <c r="AJ35" s="1052"/>
    </row>
    <row r="36" spans="1:37" ht="18.45" customHeight="1" thickBot="1">
      <c r="A36" s="565"/>
      <c r="B36" s="562"/>
      <c r="C36" s="562"/>
      <c r="D36" s="1108"/>
      <c r="E36" s="1081"/>
      <c r="F36" s="1085"/>
      <c r="G36" s="1086"/>
      <c r="H36" s="1086"/>
      <c r="I36" s="1086"/>
      <c r="J36" s="1086"/>
      <c r="K36" s="1086"/>
      <c r="L36" s="1086"/>
      <c r="M36" s="1086"/>
      <c r="N36" s="1086"/>
      <c r="O36" s="606"/>
      <c r="P36" s="607"/>
      <c r="Q36" s="1090"/>
      <c r="R36" s="1091"/>
      <c r="S36" s="1091"/>
      <c r="T36" s="1092"/>
      <c r="U36" s="1082"/>
      <c r="V36" s="1083"/>
      <c r="W36" s="1083"/>
      <c r="X36" s="1084"/>
      <c r="Y36" s="1082"/>
      <c r="Z36" s="1083"/>
      <c r="AA36" s="1083"/>
      <c r="AB36" s="1084"/>
      <c r="AC36" s="1082"/>
      <c r="AD36" s="1083"/>
      <c r="AE36" s="1083"/>
      <c r="AF36" s="1084"/>
      <c r="AG36" s="1082"/>
      <c r="AH36" s="1083"/>
      <c r="AI36" s="1083"/>
      <c r="AJ36" s="1093"/>
    </row>
    <row r="37" spans="1:37" ht="18" customHeight="1" thickBot="1">
      <c r="D37" s="1108"/>
      <c r="E37" s="562"/>
      <c r="F37" s="562"/>
      <c r="G37" s="562"/>
      <c r="H37" s="562"/>
      <c r="I37" s="562"/>
      <c r="J37" s="562"/>
      <c r="K37" s="562"/>
      <c r="L37" s="562"/>
      <c r="M37" s="562"/>
      <c r="N37" s="562"/>
      <c r="O37" s="562"/>
      <c r="P37" s="562"/>
      <c r="Q37" s="562"/>
      <c r="R37" s="562"/>
      <c r="S37" s="562"/>
      <c r="T37" s="562"/>
      <c r="U37" s="562"/>
      <c r="V37" s="562"/>
      <c r="W37" s="562"/>
      <c r="X37" s="562"/>
      <c r="Y37" s="562"/>
      <c r="Z37" s="562"/>
      <c r="AA37" s="562"/>
      <c r="AB37" s="562"/>
      <c r="AC37" s="562"/>
      <c r="AD37" s="562"/>
      <c r="AE37" s="562"/>
      <c r="AF37" s="562"/>
      <c r="AG37" s="562"/>
      <c r="AH37" s="562"/>
      <c r="AI37" s="562"/>
      <c r="AJ37" s="623"/>
      <c r="AK37" s="624"/>
    </row>
    <row r="38" spans="1:37" ht="13.2" customHeight="1">
      <c r="D38" s="1109"/>
      <c r="E38" s="1071" t="s">
        <v>708</v>
      </c>
      <c r="F38" s="1074"/>
      <c r="G38" s="1075"/>
      <c r="H38" s="1075"/>
      <c r="I38" s="1075"/>
      <c r="J38" s="1075"/>
      <c r="K38" s="1075"/>
      <c r="L38" s="1075"/>
      <c r="M38" s="1075"/>
      <c r="N38" s="1075"/>
      <c r="O38" s="1075"/>
      <c r="P38" s="1075"/>
      <c r="Q38" s="1075"/>
      <c r="R38" s="1075"/>
      <c r="S38" s="1075"/>
      <c r="T38" s="1075"/>
      <c r="U38" s="1075"/>
      <c r="V38" s="1075"/>
      <c r="W38" s="1075"/>
      <c r="X38" s="1075"/>
      <c r="Y38" s="1075"/>
      <c r="Z38" s="1075"/>
      <c r="AA38" s="1075"/>
      <c r="AB38" s="1075"/>
      <c r="AC38" s="1075"/>
      <c r="AD38" s="1075"/>
      <c r="AE38" s="1075"/>
      <c r="AF38" s="1075"/>
      <c r="AG38" s="1075"/>
      <c r="AH38" s="1075"/>
      <c r="AI38" s="1075"/>
      <c r="AJ38" s="1076"/>
    </row>
    <row r="39" spans="1:37" ht="13.2" customHeight="1">
      <c r="D39" s="1109"/>
      <c r="E39" s="1072"/>
      <c r="F39" s="1077"/>
      <c r="G39" s="1077"/>
      <c r="H39" s="1077"/>
      <c r="I39" s="1077"/>
      <c r="J39" s="1077"/>
      <c r="K39" s="1077"/>
      <c r="L39" s="1077"/>
      <c r="M39" s="1077"/>
      <c r="N39" s="1077"/>
      <c r="O39" s="1077"/>
      <c r="P39" s="1077"/>
      <c r="Q39" s="1077"/>
      <c r="R39" s="1077"/>
      <c r="S39" s="1077"/>
      <c r="T39" s="1077"/>
      <c r="U39" s="1077"/>
      <c r="V39" s="1077"/>
      <c r="W39" s="1077"/>
      <c r="X39" s="1077"/>
      <c r="Y39" s="1077"/>
      <c r="Z39" s="1077"/>
      <c r="AA39" s="1077"/>
      <c r="AB39" s="1077"/>
      <c r="AC39" s="1077"/>
      <c r="AD39" s="1077"/>
      <c r="AE39" s="1077"/>
      <c r="AF39" s="1077"/>
      <c r="AG39" s="1077"/>
      <c r="AH39" s="1077"/>
      <c r="AI39" s="1077"/>
      <c r="AJ39" s="1078"/>
    </row>
    <row r="40" spans="1:37" ht="13.2" customHeight="1">
      <c r="D40" s="1109"/>
      <c r="E40" s="1072"/>
      <c r="F40" s="1077"/>
      <c r="G40" s="1077"/>
      <c r="H40" s="1077"/>
      <c r="I40" s="1077"/>
      <c r="J40" s="1077"/>
      <c r="K40" s="1077"/>
      <c r="L40" s="1077"/>
      <c r="M40" s="1077"/>
      <c r="N40" s="1077"/>
      <c r="O40" s="1077"/>
      <c r="P40" s="1077"/>
      <c r="Q40" s="1077"/>
      <c r="R40" s="1077"/>
      <c r="S40" s="1077"/>
      <c r="T40" s="1077"/>
      <c r="U40" s="1077"/>
      <c r="V40" s="1077"/>
      <c r="W40" s="1077"/>
      <c r="X40" s="1077"/>
      <c r="Y40" s="1077"/>
      <c r="Z40" s="1077"/>
      <c r="AA40" s="1077"/>
      <c r="AB40" s="1077"/>
      <c r="AC40" s="1077"/>
      <c r="AD40" s="1077"/>
      <c r="AE40" s="1077"/>
      <c r="AF40" s="1077"/>
      <c r="AG40" s="1077"/>
      <c r="AH40" s="1077"/>
      <c r="AI40" s="1077"/>
      <c r="AJ40" s="1078"/>
    </row>
    <row r="41" spans="1:37" ht="13.2" customHeight="1">
      <c r="D41" s="1109"/>
      <c r="E41" s="1072"/>
      <c r="F41" s="1077"/>
      <c r="G41" s="1077"/>
      <c r="H41" s="1077"/>
      <c r="I41" s="1077"/>
      <c r="J41" s="1077"/>
      <c r="K41" s="1077"/>
      <c r="L41" s="1077"/>
      <c r="M41" s="1077"/>
      <c r="N41" s="1077"/>
      <c r="O41" s="1077"/>
      <c r="P41" s="1077"/>
      <c r="Q41" s="1077"/>
      <c r="R41" s="1077"/>
      <c r="S41" s="1077"/>
      <c r="T41" s="1077"/>
      <c r="U41" s="1077"/>
      <c r="V41" s="1077"/>
      <c r="W41" s="1077"/>
      <c r="X41" s="1077"/>
      <c r="Y41" s="1077"/>
      <c r="Z41" s="1077"/>
      <c r="AA41" s="1077"/>
      <c r="AB41" s="1077"/>
      <c r="AC41" s="1077"/>
      <c r="AD41" s="1077"/>
      <c r="AE41" s="1077"/>
      <c r="AF41" s="1077"/>
      <c r="AG41" s="1077"/>
      <c r="AH41" s="1077"/>
      <c r="AI41" s="1077"/>
      <c r="AJ41" s="1078"/>
    </row>
    <row r="42" spans="1:37" ht="13.2" customHeight="1">
      <c r="D42" s="1109"/>
      <c r="E42" s="1072"/>
      <c r="F42" s="1077"/>
      <c r="G42" s="1077"/>
      <c r="H42" s="1077"/>
      <c r="I42" s="1077"/>
      <c r="J42" s="1077"/>
      <c r="K42" s="1077"/>
      <c r="L42" s="1077"/>
      <c r="M42" s="1077"/>
      <c r="N42" s="1077"/>
      <c r="O42" s="1077"/>
      <c r="P42" s="1077"/>
      <c r="Q42" s="1077"/>
      <c r="R42" s="1077"/>
      <c r="S42" s="1077"/>
      <c r="T42" s="1077"/>
      <c r="U42" s="1077"/>
      <c r="V42" s="1077"/>
      <c r="W42" s="1077"/>
      <c r="X42" s="1077"/>
      <c r="Y42" s="1077"/>
      <c r="Z42" s="1077"/>
      <c r="AA42" s="1077"/>
      <c r="AB42" s="1077"/>
      <c r="AC42" s="1077"/>
      <c r="AD42" s="1077"/>
      <c r="AE42" s="1077"/>
      <c r="AF42" s="1077"/>
      <c r="AG42" s="1077"/>
      <c r="AH42" s="1077"/>
      <c r="AI42" s="1077"/>
      <c r="AJ42" s="1078"/>
    </row>
    <row r="43" spans="1:37" ht="13.2" customHeight="1">
      <c r="D43" s="1109"/>
      <c r="E43" s="1072"/>
      <c r="F43" s="1077"/>
      <c r="G43" s="1077"/>
      <c r="H43" s="1077"/>
      <c r="I43" s="1077"/>
      <c r="J43" s="1077"/>
      <c r="K43" s="1077"/>
      <c r="L43" s="1077"/>
      <c r="M43" s="1077"/>
      <c r="N43" s="1077"/>
      <c r="O43" s="1077"/>
      <c r="P43" s="1077"/>
      <c r="Q43" s="1077"/>
      <c r="R43" s="1077"/>
      <c r="S43" s="1077"/>
      <c r="T43" s="1077"/>
      <c r="U43" s="1077"/>
      <c r="V43" s="1077"/>
      <c r="W43" s="1077"/>
      <c r="X43" s="1077"/>
      <c r="Y43" s="1077"/>
      <c r="Z43" s="1077"/>
      <c r="AA43" s="1077"/>
      <c r="AB43" s="1077"/>
      <c r="AC43" s="1077"/>
      <c r="AD43" s="1077"/>
      <c r="AE43" s="1077"/>
      <c r="AF43" s="1077"/>
      <c r="AG43" s="1077"/>
      <c r="AH43" s="1077"/>
      <c r="AI43" s="1077"/>
      <c r="AJ43" s="1078"/>
    </row>
    <row r="44" spans="1:37" ht="13.2" customHeight="1">
      <c r="D44" s="1109"/>
      <c r="E44" s="1072"/>
      <c r="F44" s="1077"/>
      <c r="G44" s="1077"/>
      <c r="H44" s="1077"/>
      <c r="I44" s="1077"/>
      <c r="J44" s="1077"/>
      <c r="K44" s="1077"/>
      <c r="L44" s="1077"/>
      <c r="M44" s="1077"/>
      <c r="N44" s="1077"/>
      <c r="O44" s="1077"/>
      <c r="P44" s="1077"/>
      <c r="Q44" s="1077"/>
      <c r="R44" s="1077"/>
      <c r="S44" s="1077"/>
      <c r="T44" s="1077"/>
      <c r="U44" s="1077"/>
      <c r="V44" s="1077"/>
      <c r="W44" s="1077"/>
      <c r="X44" s="1077"/>
      <c r="Y44" s="1077"/>
      <c r="Z44" s="1077"/>
      <c r="AA44" s="1077"/>
      <c r="AB44" s="1077"/>
      <c r="AC44" s="1077"/>
      <c r="AD44" s="1077"/>
      <c r="AE44" s="1077"/>
      <c r="AF44" s="1077"/>
      <c r="AG44" s="1077"/>
      <c r="AH44" s="1077"/>
      <c r="AI44" s="1077"/>
      <c r="AJ44" s="1078"/>
    </row>
    <row r="45" spans="1:37" ht="13.2" customHeight="1">
      <c r="D45" s="1109"/>
      <c r="E45" s="1072"/>
      <c r="F45" s="1077"/>
      <c r="G45" s="1077"/>
      <c r="H45" s="1077"/>
      <c r="I45" s="1077"/>
      <c r="J45" s="1077"/>
      <c r="K45" s="1077"/>
      <c r="L45" s="1077"/>
      <c r="M45" s="1077"/>
      <c r="N45" s="1077"/>
      <c r="O45" s="1077"/>
      <c r="P45" s="1077"/>
      <c r="Q45" s="1077"/>
      <c r="R45" s="1077"/>
      <c r="S45" s="1077"/>
      <c r="T45" s="1077"/>
      <c r="U45" s="1077"/>
      <c r="V45" s="1077"/>
      <c r="W45" s="1077"/>
      <c r="X45" s="1077"/>
      <c r="Y45" s="1077"/>
      <c r="Z45" s="1077"/>
      <c r="AA45" s="1077"/>
      <c r="AB45" s="1077"/>
      <c r="AC45" s="1077"/>
      <c r="AD45" s="1077"/>
      <c r="AE45" s="1077"/>
      <c r="AF45" s="1077"/>
      <c r="AG45" s="1077"/>
      <c r="AH45" s="1077"/>
      <c r="AI45" s="1077"/>
      <c r="AJ45" s="1078"/>
    </row>
    <row r="46" spans="1:37" ht="13.2" customHeight="1">
      <c r="D46" s="1109"/>
      <c r="E46" s="1072"/>
      <c r="F46" s="1077"/>
      <c r="G46" s="1077"/>
      <c r="H46" s="1077"/>
      <c r="I46" s="1077"/>
      <c r="J46" s="1077"/>
      <c r="K46" s="1077"/>
      <c r="L46" s="1077"/>
      <c r="M46" s="1077"/>
      <c r="N46" s="1077"/>
      <c r="O46" s="1077"/>
      <c r="P46" s="1077"/>
      <c r="Q46" s="1077"/>
      <c r="R46" s="1077"/>
      <c r="S46" s="1077"/>
      <c r="T46" s="1077"/>
      <c r="U46" s="1077"/>
      <c r="V46" s="1077"/>
      <c r="W46" s="1077"/>
      <c r="X46" s="1077"/>
      <c r="Y46" s="1077"/>
      <c r="Z46" s="1077"/>
      <c r="AA46" s="1077"/>
      <c r="AB46" s="1077"/>
      <c r="AC46" s="1077"/>
      <c r="AD46" s="1077"/>
      <c r="AE46" s="1077"/>
      <c r="AF46" s="1077"/>
      <c r="AG46" s="1077"/>
      <c r="AH46" s="1077"/>
      <c r="AI46" s="1077"/>
      <c r="AJ46" s="1078"/>
    </row>
    <row r="47" spans="1:37" ht="13.2" customHeight="1">
      <c r="D47" s="1109"/>
      <c r="E47" s="1072"/>
      <c r="F47" s="1077"/>
      <c r="G47" s="1077"/>
      <c r="H47" s="1077"/>
      <c r="I47" s="1077"/>
      <c r="J47" s="1077"/>
      <c r="K47" s="1077"/>
      <c r="L47" s="1077"/>
      <c r="M47" s="1077"/>
      <c r="N47" s="1077"/>
      <c r="O47" s="1077"/>
      <c r="P47" s="1077"/>
      <c r="Q47" s="1077"/>
      <c r="R47" s="1077"/>
      <c r="S47" s="1077"/>
      <c r="T47" s="1077"/>
      <c r="U47" s="1077"/>
      <c r="V47" s="1077"/>
      <c r="W47" s="1077"/>
      <c r="X47" s="1077"/>
      <c r="Y47" s="1077"/>
      <c r="Z47" s="1077"/>
      <c r="AA47" s="1077"/>
      <c r="AB47" s="1077"/>
      <c r="AC47" s="1077"/>
      <c r="AD47" s="1077"/>
      <c r="AE47" s="1077"/>
      <c r="AF47" s="1077"/>
      <c r="AG47" s="1077"/>
      <c r="AH47" s="1077"/>
      <c r="AI47" s="1077"/>
      <c r="AJ47" s="1078"/>
    </row>
    <row r="48" spans="1:37" ht="13.2" customHeight="1">
      <c r="D48" s="1109"/>
      <c r="E48" s="1072"/>
      <c r="F48" s="1077"/>
      <c r="G48" s="1077"/>
      <c r="H48" s="1077"/>
      <c r="I48" s="1077"/>
      <c r="J48" s="1077"/>
      <c r="K48" s="1077"/>
      <c r="L48" s="1077"/>
      <c r="M48" s="1077"/>
      <c r="N48" s="1077"/>
      <c r="O48" s="1077"/>
      <c r="P48" s="1077"/>
      <c r="Q48" s="1077"/>
      <c r="R48" s="1077"/>
      <c r="S48" s="1077"/>
      <c r="T48" s="1077"/>
      <c r="U48" s="1077"/>
      <c r="V48" s="1077"/>
      <c r="W48" s="1077"/>
      <c r="X48" s="1077"/>
      <c r="Y48" s="1077"/>
      <c r="Z48" s="1077"/>
      <c r="AA48" s="1077"/>
      <c r="AB48" s="1077"/>
      <c r="AC48" s="1077"/>
      <c r="AD48" s="1077"/>
      <c r="AE48" s="1077"/>
      <c r="AF48" s="1077"/>
      <c r="AG48" s="1077"/>
      <c r="AH48" s="1077"/>
      <c r="AI48" s="1077"/>
      <c r="AJ48" s="1078"/>
    </row>
    <row r="49" spans="4:40" ht="13.2" customHeight="1">
      <c r="D49" s="1109"/>
      <c r="E49" s="1072"/>
      <c r="F49" s="1077"/>
      <c r="G49" s="1077"/>
      <c r="H49" s="1077"/>
      <c r="I49" s="1077"/>
      <c r="J49" s="1077"/>
      <c r="K49" s="1077"/>
      <c r="L49" s="1077"/>
      <c r="M49" s="1077"/>
      <c r="N49" s="1077"/>
      <c r="O49" s="1077"/>
      <c r="P49" s="1077"/>
      <c r="Q49" s="1077"/>
      <c r="R49" s="1077"/>
      <c r="S49" s="1077"/>
      <c r="T49" s="1077"/>
      <c r="U49" s="1077"/>
      <c r="V49" s="1077"/>
      <c r="W49" s="1077"/>
      <c r="X49" s="1077"/>
      <c r="Y49" s="1077"/>
      <c r="Z49" s="1077"/>
      <c r="AA49" s="1077"/>
      <c r="AB49" s="1077"/>
      <c r="AC49" s="1077"/>
      <c r="AD49" s="1077"/>
      <c r="AE49" s="1077"/>
      <c r="AF49" s="1077"/>
      <c r="AG49" s="1077"/>
      <c r="AH49" s="1077"/>
      <c r="AI49" s="1077"/>
      <c r="AJ49" s="1078"/>
    </row>
    <row r="50" spans="4:40" ht="13.2" customHeight="1">
      <c r="D50" s="1109"/>
      <c r="E50" s="1072"/>
      <c r="F50" s="1077"/>
      <c r="G50" s="1077"/>
      <c r="H50" s="1077"/>
      <c r="I50" s="1077"/>
      <c r="J50" s="1077"/>
      <c r="K50" s="1077"/>
      <c r="L50" s="1077"/>
      <c r="M50" s="1077"/>
      <c r="N50" s="1077"/>
      <c r="O50" s="1077"/>
      <c r="P50" s="1077"/>
      <c r="Q50" s="1077"/>
      <c r="R50" s="1077"/>
      <c r="S50" s="1077"/>
      <c r="T50" s="1077"/>
      <c r="U50" s="1077"/>
      <c r="V50" s="1077"/>
      <c r="W50" s="1077"/>
      <c r="X50" s="1077"/>
      <c r="Y50" s="1077"/>
      <c r="Z50" s="1077"/>
      <c r="AA50" s="1077"/>
      <c r="AB50" s="1077"/>
      <c r="AC50" s="1077"/>
      <c r="AD50" s="1077"/>
      <c r="AE50" s="1077"/>
      <c r="AF50" s="1077"/>
      <c r="AG50" s="1077"/>
      <c r="AH50" s="1077"/>
      <c r="AI50" s="1077"/>
      <c r="AJ50" s="1078"/>
      <c r="AN50" s="563"/>
    </row>
    <row r="51" spans="4:40" ht="13.2" customHeight="1">
      <c r="D51" s="1109"/>
      <c r="E51" s="1072"/>
      <c r="F51" s="1077"/>
      <c r="G51" s="1077"/>
      <c r="H51" s="1077"/>
      <c r="I51" s="1077"/>
      <c r="J51" s="1077"/>
      <c r="K51" s="1077"/>
      <c r="L51" s="1077"/>
      <c r="M51" s="1077"/>
      <c r="N51" s="1077"/>
      <c r="O51" s="1077"/>
      <c r="P51" s="1077"/>
      <c r="Q51" s="1077"/>
      <c r="R51" s="1077"/>
      <c r="S51" s="1077"/>
      <c r="T51" s="1077"/>
      <c r="U51" s="1077"/>
      <c r="V51" s="1077"/>
      <c r="W51" s="1077"/>
      <c r="X51" s="1077"/>
      <c r="Y51" s="1077"/>
      <c r="Z51" s="1077"/>
      <c r="AA51" s="1077"/>
      <c r="AB51" s="1077"/>
      <c r="AC51" s="1077"/>
      <c r="AD51" s="1077"/>
      <c r="AE51" s="1077"/>
      <c r="AF51" s="1077"/>
      <c r="AG51" s="1077"/>
      <c r="AH51" s="1077"/>
      <c r="AI51" s="1077"/>
      <c r="AJ51" s="1078"/>
    </row>
    <row r="52" spans="4:40" ht="13.2" customHeight="1">
      <c r="D52" s="1109"/>
      <c r="E52" s="1072"/>
      <c r="F52" s="1077"/>
      <c r="G52" s="1077"/>
      <c r="H52" s="1077"/>
      <c r="I52" s="1077"/>
      <c r="J52" s="1077"/>
      <c r="K52" s="1077"/>
      <c r="L52" s="1077"/>
      <c r="M52" s="1077"/>
      <c r="N52" s="1077"/>
      <c r="O52" s="1077"/>
      <c r="P52" s="1077"/>
      <c r="Q52" s="1077"/>
      <c r="R52" s="1077"/>
      <c r="S52" s="1077"/>
      <c r="T52" s="1077"/>
      <c r="U52" s="1077"/>
      <c r="V52" s="1077"/>
      <c r="W52" s="1077"/>
      <c r="X52" s="1077"/>
      <c r="Y52" s="1077"/>
      <c r="Z52" s="1077"/>
      <c r="AA52" s="1077"/>
      <c r="AB52" s="1077"/>
      <c r="AC52" s="1077"/>
      <c r="AD52" s="1077"/>
      <c r="AE52" s="1077"/>
      <c r="AF52" s="1077"/>
      <c r="AG52" s="1077"/>
      <c r="AH52" s="1077"/>
      <c r="AI52" s="1077"/>
      <c r="AJ52" s="1078"/>
    </row>
    <row r="53" spans="4:40" ht="13.2" customHeight="1">
      <c r="D53" s="1109"/>
      <c r="E53" s="1072"/>
      <c r="F53" s="1077"/>
      <c r="G53" s="1077"/>
      <c r="H53" s="1077"/>
      <c r="I53" s="1077"/>
      <c r="J53" s="1077"/>
      <c r="K53" s="1077"/>
      <c r="L53" s="1077"/>
      <c r="M53" s="1077"/>
      <c r="N53" s="1077"/>
      <c r="O53" s="1077"/>
      <c r="P53" s="1077"/>
      <c r="Q53" s="1077"/>
      <c r="R53" s="1077"/>
      <c r="S53" s="1077"/>
      <c r="T53" s="1077"/>
      <c r="U53" s="1077"/>
      <c r="V53" s="1077"/>
      <c r="W53" s="1077"/>
      <c r="X53" s="1077"/>
      <c r="Y53" s="1077"/>
      <c r="Z53" s="1077"/>
      <c r="AA53" s="1077"/>
      <c r="AB53" s="1077"/>
      <c r="AC53" s="1077"/>
      <c r="AD53" s="1077"/>
      <c r="AE53" s="1077"/>
      <c r="AF53" s="1077"/>
      <c r="AG53" s="1077"/>
      <c r="AH53" s="1077"/>
      <c r="AI53" s="1077"/>
      <c r="AJ53" s="1078"/>
    </row>
    <row r="54" spans="4:40" ht="13.2" customHeight="1">
      <c r="D54" s="1109"/>
      <c r="E54" s="1072"/>
      <c r="F54" s="1077"/>
      <c r="G54" s="1077"/>
      <c r="H54" s="1077"/>
      <c r="I54" s="1077"/>
      <c r="J54" s="1077"/>
      <c r="K54" s="1077"/>
      <c r="L54" s="1077"/>
      <c r="M54" s="1077"/>
      <c r="N54" s="1077"/>
      <c r="O54" s="1077"/>
      <c r="P54" s="1077"/>
      <c r="Q54" s="1077"/>
      <c r="R54" s="1077"/>
      <c r="S54" s="1077"/>
      <c r="T54" s="1077"/>
      <c r="U54" s="1077"/>
      <c r="V54" s="1077"/>
      <c r="W54" s="1077"/>
      <c r="X54" s="1077"/>
      <c r="Y54" s="1077"/>
      <c r="Z54" s="1077"/>
      <c r="AA54" s="1077"/>
      <c r="AB54" s="1077"/>
      <c r="AC54" s="1077"/>
      <c r="AD54" s="1077"/>
      <c r="AE54" s="1077"/>
      <c r="AF54" s="1077"/>
      <c r="AG54" s="1077"/>
      <c r="AH54" s="1077"/>
      <c r="AI54" s="1077"/>
      <c r="AJ54" s="1078"/>
    </row>
    <row r="55" spans="4:40" ht="13.2" customHeight="1">
      <c r="D55" s="1109"/>
      <c r="E55" s="1072"/>
      <c r="F55" s="1077"/>
      <c r="G55" s="1077"/>
      <c r="H55" s="1077"/>
      <c r="I55" s="1077"/>
      <c r="J55" s="1077"/>
      <c r="K55" s="1077"/>
      <c r="L55" s="1077"/>
      <c r="M55" s="1077"/>
      <c r="N55" s="1077"/>
      <c r="O55" s="1077"/>
      <c r="P55" s="1077"/>
      <c r="Q55" s="1077"/>
      <c r="R55" s="1077"/>
      <c r="S55" s="1077"/>
      <c r="T55" s="1077"/>
      <c r="U55" s="1077"/>
      <c r="V55" s="1077"/>
      <c r="W55" s="1077"/>
      <c r="X55" s="1077"/>
      <c r="Y55" s="1077"/>
      <c r="Z55" s="1077"/>
      <c r="AA55" s="1077"/>
      <c r="AB55" s="1077"/>
      <c r="AC55" s="1077"/>
      <c r="AD55" s="1077"/>
      <c r="AE55" s="1077"/>
      <c r="AF55" s="1077"/>
      <c r="AG55" s="1077"/>
      <c r="AH55" s="1077"/>
      <c r="AI55" s="1077"/>
      <c r="AJ55" s="1078"/>
    </row>
    <row r="56" spans="4:40" ht="13.2" customHeight="1">
      <c r="D56" s="1109"/>
      <c r="E56" s="1072"/>
      <c r="F56" s="1077"/>
      <c r="G56" s="1077"/>
      <c r="H56" s="1077"/>
      <c r="I56" s="1077"/>
      <c r="J56" s="1077"/>
      <c r="K56" s="1077"/>
      <c r="L56" s="1077"/>
      <c r="M56" s="1077"/>
      <c r="N56" s="1077"/>
      <c r="O56" s="1077"/>
      <c r="P56" s="1077"/>
      <c r="Q56" s="1077"/>
      <c r="R56" s="1077"/>
      <c r="S56" s="1077"/>
      <c r="T56" s="1077"/>
      <c r="U56" s="1077"/>
      <c r="V56" s="1077"/>
      <c r="W56" s="1077"/>
      <c r="X56" s="1077"/>
      <c r="Y56" s="1077"/>
      <c r="Z56" s="1077"/>
      <c r="AA56" s="1077"/>
      <c r="AB56" s="1077"/>
      <c r="AC56" s="1077"/>
      <c r="AD56" s="1077"/>
      <c r="AE56" s="1077"/>
      <c r="AF56" s="1077"/>
      <c r="AG56" s="1077"/>
      <c r="AH56" s="1077"/>
      <c r="AI56" s="1077"/>
      <c r="AJ56" s="1078"/>
    </row>
    <row r="57" spans="4:40" ht="13.2" customHeight="1">
      <c r="D57" s="1109"/>
      <c r="E57" s="1072"/>
      <c r="F57" s="1077"/>
      <c r="G57" s="1077"/>
      <c r="H57" s="1077"/>
      <c r="I57" s="1077"/>
      <c r="J57" s="1077"/>
      <c r="K57" s="1077"/>
      <c r="L57" s="1077"/>
      <c r="M57" s="1077"/>
      <c r="N57" s="1077"/>
      <c r="O57" s="1077"/>
      <c r="P57" s="1077"/>
      <c r="Q57" s="1077"/>
      <c r="R57" s="1077"/>
      <c r="S57" s="1077"/>
      <c r="T57" s="1077"/>
      <c r="U57" s="1077"/>
      <c r="V57" s="1077"/>
      <c r="W57" s="1077"/>
      <c r="X57" s="1077"/>
      <c r="Y57" s="1077"/>
      <c r="Z57" s="1077"/>
      <c r="AA57" s="1077"/>
      <c r="AB57" s="1077"/>
      <c r="AC57" s="1077"/>
      <c r="AD57" s="1077"/>
      <c r="AE57" s="1077"/>
      <c r="AF57" s="1077"/>
      <c r="AG57" s="1077"/>
      <c r="AH57" s="1077"/>
      <c r="AI57" s="1077"/>
      <c r="AJ57" s="1078"/>
    </row>
    <row r="58" spans="4:40" ht="13.95" customHeight="1" thickBot="1">
      <c r="D58" s="1110"/>
      <c r="E58" s="1073"/>
      <c r="F58" s="1079"/>
      <c r="G58" s="1079"/>
      <c r="H58" s="1079"/>
      <c r="I58" s="1079"/>
      <c r="J58" s="1079"/>
      <c r="K58" s="1079"/>
      <c r="L58" s="1079"/>
      <c r="M58" s="1079"/>
      <c r="N58" s="1079"/>
      <c r="O58" s="1079"/>
      <c r="P58" s="1079"/>
      <c r="Q58" s="1079"/>
      <c r="R58" s="1079"/>
      <c r="S58" s="1079"/>
      <c r="T58" s="1079"/>
      <c r="U58" s="1079"/>
      <c r="V58" s="1079"/>
      <c r="W58" s="1079"/>
      <c r="X58" s="1079"/>
      <c r="Y58" s="1079"/>
      <c r="Z58" s="1079"/>
      <c r="AA58" s="1079"/>
      <c r="AB58" s="1079"/>
      <c r="AC58" s="1079"/>
      <c r="AD58" s="1079"/>
      <c r="AE58" s="1079"/>
      <c r="AF58" s="1079"/>
      <c r="AG58" s="1079"/>
      <c r="AH58" s="1079"/>
      <c r="AI58" s="1079"/>
      <c r="AJ58" s="1080"/>
    </row>
    <row r="62" spans="4:40">
      <c r="H62" s="567"/>
    </row>
  </sheetData>
  <mergeCells count="116">
    <mergeCell ref="AC22:AF24"/>
    <mergeCell ref="Y22:AB24"/>
    <mergeCell ref="Y28:AB30"/>
    <mergeCell ref="AG28:AJ30"/>
    <mergeCell ref="AC28:AF30"/>
    <mergeCell ref="D4:D58"/>
    <mergeCell ref="E16:E24"/>
    <mergeCell ref="G25:N27"/>
    <mergeCell ref="G22:N24"/>
    <mergeCell ref="G19:N21"/>
    <mergeCell ref="G16:N18"/>
    <mergeCell ref="E4:F5"/>
    <mergeCell ref="F13:F15"/>
    <mergeCell ref="F16:F18"/>
    <mergeCell ref="F19:F21"/>
    <mergeCell ref="F22:F24"/>
    <mergeCell ref="F10:F12"/>
    <mergeCell ref="E25:E27"/>
    <mergeCell ref="F25:F27"/>
    <mergeCell ref="G13:N15"/>
    <mergeCell ref="E6:E15"/>
    <mergeCell ref="G10:N12"/>
    <mergeCell ref="F6:F9"/>
    <mergeCell ref="G4:N5"/>
    <mergeCell ref="G6:N9"/>
    <mergeCell ref="U6:V6"/>
    <mergeCell ref="W6:X6"/>
    <mergeCell ref="E28:E33"/>
    <mergeCell ref="F31:F33"/>
    <mergeCell ref="G31:N33"/>
    <mergeCell ref="G28:N30"/>
    <mergeCell ref="U17:X18"/>
    <mergeCell ref="O4:P5"/>
    <mergeCell ref="Q4:T5"/>
    <mergeCell ref="Q6:T9"/>
    <mergeCell ref="U4:X5"/>
    <mergeCell ref="Q25:T27"/>
    <mergeCell ref="Q22:T24"/>
    <mergeCell ref="Q19:T21"/>
    <mergeCell ref="U14:X15"/>
    <mergeCell ref="Q28:T30"/>
    <mergeCell ref="Q10:T12"/>
    <mergeCell ref="Q16:T18"/>
    <mergeCell ref="Q13:T15"/>
    <mergeCell ref="Q31:T33"/>
    <mergeCell ref="U10:V10"/>
    <mergeCell ref="W10:X10"/>
    <mergeCell ref="U13:V13"/>
    <mergeCell ref="AG6:AJ9"/>
    <mergeCell ref="Y4:AB5"/>
    <mergeCell ref="AG10:AJ12"/>
    <mergeCell ref="AC10:AF12"/>
    <mergeCell ref="Y10:AB12"/>
    <mergeCell ref="Y13:AB15"/>
    <mergeCell ref="AC13:AF15"/>
    <mergeCell ref="AG13:AJ15"/>
    <mergeCell ref="Y16:AB18"/>
    <mergeCell ref="AC16:AF18"/>
    <mergeCell ref="AG16:AJ18"/>
    <mergeCell ref="E38:E58"/>
    <mergeCell ref="F38:AJ58"/>
    <mergeCell ref="E34:E36"/>
    <mergeCell ref="Y34:AB36"/>
    <mergeCell ref="U35:X36"/>
    <mergeCell ref="F34:F36"/>
    <mergeCell ref="G34:N36"/>
    <mergeCell ref="U26:X27"/>
    <mergeCell ref="Q34:T36"/>
    <mergeCell ref="AC31:AF33"/>
    <mergeCell ref="AG31:AJ33"/>
    <mergeCell ref="Y25:AB27"/>
    <mergeCell ref="AC25:AF27"/>
    <mergeCell ref="AG25:AJ27"/>
    <mergeCell ref="U28:V28"/>
    <mergeCell ref="W28:X28"/>
    <mergeCell ref="U31:V31"/>
    <mergeCell ref="AC34:AF36"/>
    <mergeCell ref="AG34:AJ36"/>
    <mergeCell ref="U32:X33"/>
    <mergeCell ref="Y31:AB33"/>
    <mergeCell ref="W31:X31"/>
    <mergeCell ref="U34:V34"/>
    <mergeCell ref="W34:X34"/>
    <mergeCell ref="U19:V19"/>
    <mergeCell ref="W19:X19"/>
    <mergeCell ref="U22:V22"/>
    <mergeCell ref="W22:X22"/>
    <mergeCell ref="U25:V25"/>
    <mergeCell ref="W25:X25"/>
    <mergeCell ref="U23:X24"/>
    <mergeCell ref="U29:X30"/>
    <mergeCell ref="U20:X21"/>
    <mergeCell ref="F28:F30"/>
    <mergeCell ref="U2:V2"/>
    <mergeCell ref="U3:V3"/>
    <mergeCell ref="W2:AC2"/>
    <mergeCell ref="W3:AC3"/>
    <mergeCell ref="AD2:AJ2"/>
    <mergeCell ref="AD3:AJ3"/>
    <mergeCell ref="O2:T2"/>
    <mergeCell ref="O3:T3"/>
    <mergeCell ref="F2:N2"/>
    <mergeCell ref="F3:N3"/>
    <mergeCell ref="W13:X13"/>
    <mergeCell ref="U16:V16"/>
    <mergeCell ref="W16:X16"/>
    <mergeCell ref="Y19:AB21"/>
    <mergeCell ref="AC19:AF21"/>
    <mergeCell ref="AG19:AJ21"/>
    <mergeCell ref="AG22:AJ24"/>
    <mergeCell ref="AC4:AF5"/>
    <mergeCell ref="AG4:AJ5"/>
    <mergeCell ref="U11:X12"/>
    <mergeCell ref="U7:X9"/>
    <mergeCell ref="Y6:AB9"/>
    <mergeCell ref="AC6:AF9"/>
  </mergeCells>
  <phoneticPr fontId="4"/>
  <printOptions horizont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xr:uid="{831C91F4-3D1F-4879-BB02-B0A0CA76E469}">
          <x14:formula1>
            <xm:f>work2!$X$2:$X$121</xm:f>
          </x14:formula1>
          <xm:sqref>O6:P36</xm:sqref>
        </x14:dataValidation>
        <x14:dataValidation type="list" allowBlank="1" showInputMessage="1" showErrorMessage="1" xr:uid="{5E64E53E-F7C6-4E92-8719-0FFE9D9ECE44}">
          <x14:formula1>
            <xm:f>work2!$Q$2:$Q$23</xm:f>
          </x14:formula1>
          <xm:sqref>U6:X6 U28:X28 U31:X31 U22:X22 U25:X25 U34:X34 U19:X19 U16:X16 U13:X13 U10:X10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H15"/>
  <sheetViews>
    <sheetView showGridLines="0" zoomScale="145" zoomScaleNormal="145" zoomScaleSheetLayoutView="100" workbookViewId="0">
      <pane ySplit="5" topLeftCell="A6" activePane="bottomLeft" state="frozen"/>
      <selection activeCell="AI60" sqref="AI60"/>
      <selection pane="bottomLeft" activeCell="C9" sqref="C9:H15"/>
    </sheetView>
  </sheetViews>
  <sheetFormatPr defaultColWidth="9" defaultRowHeight="11.4"/>
  <cols>
    <col min="1" max="1" width="9" style="52" hidden="1" customWidth="1"/>
    <col min="2" max="2" width="3.44140625" style="52" customWidth="1"/>
    <col min="3" max="3" width="9.109375" style="52" customWidth="1"/>
    <col min="4" max="4" width="30.6640625" style="52" customWidth="1"/>
    <col min="5" max="5" width="30.109375" style="52" customWidth="1"/>
    <col min="6" max="6" width="9.109375" style="52" customWidth="1"/>
    <col min="7" max="7" width="30.6640625" style="52" customWidth="1"/>
    <col min="8" max="8" width="30.109375" style="52" customWidth="1"/>
    <col min="9" max="16384" width="9" style="52"/>
  </cols>
  <sheetData>
    <row r="1" spans="1:8" ht="12" customHeight="1">
      <c r="E1" s="119"/>
      <c r="F1" s="120"/>
      <c r="G1" s="121"/>
    </row>
    <row r="2" spans="1:8" ht="12" customHeight="1"/>
    <row r="3" spans="1:8" ht="12" customHeight="1"/>
    <row r="4" spans="1:8" ht="15" customHeight="1">
      <c r="B4" s="671" t="s">
        <v>744</v>
      </c>
      <c r="C4" s="619"/>
      <c r="D4" s="667">
        <f>'1.諸元･総合結果その1-1'!I4</f>
        <v>0</v>
      </c>
      <c r="E4" s="125" t="s">
        <v>422</v>
      </c>
      <c r="F4" s="126" t="s">
        <v>28</v>
      </c>
      <c r="G4" s="127" t="str">
        <f>'1.諸元･総合結果その1-1'!T4&amp;" :"&amp;'1.諸元･総合結果その1-1'!Z4</f>
        <v xml:space="preserve"> :</v>
      </c>
      <c r="H4" s="128" t="str">
        <f>IF('1.諸元･総合結果その1-1'!AE4="","■点検日          ","■点検日 "&amp;TEXT('1.諸元･総合結果その1-1'!AE4,"yyyy/m/d"))</f>
        <v xml:space="preserve">■点検日          </v>
      </c>
    </row>
    <row r="5" spans="1:8" ht="21" customHeight="1">
      <c r="A5" s="52">
        <v>1</v>
      </c>
      <c r="B5" s="129">
        <f>'1.諸元･総合結果その1-1'!F5</f>
        <v>0</v>
      </c>
      <c r="C5" s="620"/>
      <c r="D5" s="668">
        <f>'1.諸元･総合結果その1-1'!I5</f>
        <v>0</v>
      </c>
      <c r="E5" s="132" t="str">
        <f>IF('1.諸元･総合結果その1-1'!M5="",""," "&amp;TEXT('1.諸元･総合結果その1-1'!M5,"ge")&amp;"("&amp;TEXT('1.諸元･総合結果その1-1'!M5,"yyyy")&amp;")  "&amp;TEXT('1.諸元･総合結果その1-1'!O5,"0.0")&amp;"m"&amp;"|"&amp;TEXT('1.諸元･総合結果その1-1'!P5,"0")&amp;"| "&amp;'1.諸元･総合結果その1-1'!R5)</f>
        <v/>
      </c>
      <c r="F5" s="133" t="s">
        <v>32</v>
      </c>
      <c r="G5" s="672">
        <f>'1.諸元･総合結果その1-1'!T5</f>
        <v>0</v>
      </c>
      <c r="H5" s="673">
        <f>'1.諸元･総合結果その1-1'!Z5</f>
        <v>0</v>
      </c>
    </row>
    <row r="6" spans="1:8" ht="15" customHeight="1">
      <c r="A6" s="1122"/>
      <c r="B6" s="1126" t="s">
        <v>755</v>
      </c>
      <c r="C6" s="1128" t="s">
        <v>756</v>
      </c>
      <c r="D6" s="1129"/>
      <c r="E6" s="1129"/>
      <c r="F6" s="1129"/>
      <c r="G6" s="1129"/>
      <c r="H6" s="156">
        <v>1</v>
      </c>
    </row>
    <row r="7" spans="1:8" ht="15" customHeight="1">
      <c r="A7" s="1123"/>
      <c r="B7" s="1127"/>
      <c r="C7" s="1136" t="s">
        <v>667</v>
      </c>
      <c r="D7" s="1137"/>
      <c r="E7" s="1137"/>
      <c r="F7" s="1137"/>
      <c r="G7" s="1137"/>
      <c r="H7" s="1138"/>
    </row>
    <row r="8" spans="1:8" ht="15" customHeight="1">
      <c r="A8" s="1123"/>
      <c r="B8" s="1127"/>
      <c r="C8" s="1136"/>
      <c r="D8" s="1137"/>
      <c r="E8" s="1137"/>
      <c r="F8" s="1137"/>
      <c r="G8" s="1137"/>
      <c r="H8" s="1138"/>
    </row>
    <row r="9" spans="1:8" s="104" customFormat="1" ht="15" customHeight="1">
      <c r="A9" s="1123"/>
      <c r="B9" s="1127"/>
      <c r="C9" s="1130"/>
      <c r="D9" s="1131"/>
      <c r="E9" s="1131"/>
      <c r="F9" s="1131"/>
      <c r="G9" s="1131"/>
      <c r="H9" s="1132"/>
    </row>
    <row r="10" spans="1:8" ht="180" customHeight="1">
      <c r="A10" s="1123"/>
      <c r="B10" s="1127"/>
      <c r="C10" s="1130"/>
      <c r="D10" s="1131"/>
      <c r="E10" s="1131"/>
      <c r="F10" s="1131"/>
      <c r="G10" s="1131"/>
      <c r="H10" s="1132"/>
    </row>
    <row r="11" spans="1:8" ht="15" customHeight="1">
      <c r="A11" s="1123"/>
      <c r="B11" s="1127"/>
      <c r="C11" s="1130"/>
      <c r="D11" s="1131"/>
      <c r="E11" s="1131"/>
      <c r="F11" s="1131"/>
      <c r="G11" s="1131"/>
      <c r="H11" s="1132"/>
    </row>
    <row r="12" spans="1:8" ht="15" customHeight="1">
      <c r="A12" s="1123"/>
      <c r="B12" s="1127"/>
      <c r="C12" s="1130"/>
      <c r="D12" s="1131"/>
      <c r="E12" s="1131"/>
      <c r="F12" s="1131"/>
      <c r="G12" s="1131"/>
      <c r="H12" s="1132"/>
    </row>
    <row r="13" spans="1:8" ht="15" customHeight="1">
      <c r="A13" s="1124"/>
      <c r="B13" s="1124" t="str">
        <f>"# " &amp; H6 &amp; "/" &amp;$A$5</f>
        <v># 1/1</v>
      </c>
      <c r="C13" s="1130"/>
      <c r="D13" s="1131"/>
      <c r="E13" s="1131"/>
      <c r="F13" s="1131"/>
      <c r="G13" s="1131"/>
      <c r="H13" s="1132"/>
    </row>
    <row r="14" spans="1:8" ht="15" customHeight="1">
      <c r="A14" s="1124"/>
      <c r="B14" s="1124"/>
      <c r="C14" s="1130"/>
      <c r="D14" s="1131"/>
      <c r="E14" s="1131"/>
      <c r="F14" s="1131"/>
      <c r="G14" s="1131"/>
      <c r="H14" s="1132"/>
    </row>
    <row r="15" spans="1:8" ht="180" customHeight="1">
      <c r="A15" s="1125"/>
      <c r="B15" s="1125"/>
      <c r="C15" s="1133"/>
      <c r="D15" s="1134"/>
      <c r="E15" s="1134"/>
      <c r="F15" s="1134"/>
      <c r="G15" s="1134"/>
      <c r="H15" s="1135"/>
    </row>
  </sheetData>
  <sheetProtection sheet="1" scenarios="1"/>
  <mergeCells count="7">
    <mergeCell ref="A6:A12"/>
    <mergeCell ref="A13:A15"/>
    <mergeCell ref="B6:B12"/>
    <mergeCell ref="B13:B15"/>
    <mergeCell ref="C6:G6"/>
    <mergeCell ref="C9:H15"/>
    <mergeCell ref="C7:H8"/>
  </mergeCells>
  <phoneticPr fontId="4"/>
  <dataValidations count="1">
    <dataValidation type="whole" allowBlank="1" showInputMessage="1" showErrorMessage="1" sqref="H6" xr:uid="{00000000-0002-0000-0200-000000000000}">
      <formula1>1</formula1>
      <formula2>999</formula2>
    </dataValidation>
  </dataValidations>
  <printOptions horizontalCentered="1"/>
  <pageMargins left="0.19685039370078741" right="0.19685039370078741" top="0.59055118110236227" bottom="0.5511811023622047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446" r:id="rId4" name="Button 12486">
              <controlPr defaultSize="0" print="0" autoFill="0" autoPict="0" macro="[0]!追加Click">
                <anchor moveWithCells="1">
                  <from>
                    <xdr:col>6</xdr:col>
                    <xdr:colOff>762000</xdr:colOff>
                    <xdr:row>0</xdr:row>
                    <xdr:rowOff>0</xdr:rowOff>
                  </from>
                  <to>
                    <xdr:col>6</xdr:col>
                    <xdr:colOff>1264920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7" r:id="rId5" name="Button 12487">
              <controlPr defaultSize="0" print="0" autoFill="0" autoPict="0" macro="[0]!切捨Click">
                <anchor moveWithCells="1">
                  <from>
                    <xdr:col>6</xdr:col>
                    <xdr:colOff>1333500</xdr:colOff>
                    <xdr:row>0</xdr:row>
                    <xdr:rowOff>0</xdr:rowOff>
                  </from>
                  <to>
                    <xdr:col>6</xdr:col>
                    <xdr:colOff>1874520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8" r:id="rId6" name="Button 12488">
              <controlPr defaultSize="0" print="0" autoFill="0" autoPict="0" macro="[0]!挿入Click">
                <anchor moveWithCells="1">
                  <from>
                    <xdr:col>6</xdr:col>
                    <xdr:colOff>152400</xdr:colOff>
                    <xdr:row>0</xdr:row>
                    <xdr:rowOff>0</xdr:rowOff>
                  </from>
                  <to>
                    <xdr:col>6</xdr:col>
                    <xdr:colOff>693420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BV66"/>
  <sheetViews>
    <sheetView showGridLines="0" topLeftCell="A2" zoomScaleNormal="100" zoomScaleSheetLayoutView="130" workbookViewId="0">
      <selection activeCell="BS19" sqref="BS19"/>
    </sheetView>
  </sheetViews>
  <sheetFormatPr defaultColWidth="9" defaultRowHeight="12"/>
  <cols>
    <col min="1" max="1" width="4.109375" style="157" customWidth="1"/>
    <col min="2" max="3" width="3.6640625" style="157" customWidth="1"/>
    <col min="4" max="47" width="1.6640625" style="157" customWidth="1"/>
    <col min="48" max="48" width="3.6640625" style="157" customWidth="1"/>
    <col min="49" max="73" width="2.109375" style="157" customWidth="1"/>
    <col min="74" max="74" width="4.21875" style="157" customWidth="1"/>
    <col min="75" max="77" width="2.109375" style="157" customWidth="1"/>
    <col min="78" max="16384" width="9" style="157"/>
  </cols>
  <sheetData>
    <row r="1" spans="1:74" hidden="1">
      <c r="B1" s="158">
        <v>1</v>
      </c>
    </row>
    <row r="2" spans="1:74" ht="15" customHeight="1">
      <c r="A2" s="159" t="s">
        <v>746</v>
      </c>
      <c r="B2" s="160"/>
      <c r="C2" s="160"/>
      <c r="D2" s="161"/>
      <c r="E2" s="162">
        <f>'1.諸元･総合結果その1-1'!I4</f>
        <v>0</v>
      </c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4"/>
      <c r="X2" s="165"/>
      <c r="Y2" s="160"/>
      <c r="Z2" s="160"/>
      <c r="AA2" s="126" t="s">
        <v>424</v>
      </c>
      <c r="AB2" s="160"/>
      <c r="AC2" s="160"/>
      <c r="AD2" s="161"/>
      <c r="AE2" s="165"/>
      <c r="AF2" s="160"/>
      <c r="AG2" s="160"/>
      <c r="AH2" s="160"/>
      <c r="AI2" s="166"/>
      <c r="AJ2" s="167" t="s">
        <v>425</v>
      </c>
      <c r="AK2" s="166"/>
      <c r="AL2" s="160"/>
      <c r="AM2" s="160"/>
      <c r="AN2" s="160"/>
      <c r="AO2" s="160"/>
      <c r="AP2" s="161"/>
      <c r="AQ2" s="165"/>
      <c r="AR2" s="160"/>
      <c r="AS2" s="160"/>
      <c r="AT2" s="168"/>
      <c r="AU2" s="168" t="s">
        <v>426</v>
      </c>
      <c r="AV2" s="169" t="str">
        <f>'1.諸元･総合結果その1-1'!T4&amp;" :"&amp;'1.諸元･総合結果その1-1'!Z4</f>
        <v xml:space="preserve"> :</v>
      </c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28" t="str">
        <f>IF('1.諸元･総合結果その1-1'!AG4="","■点検日          ","■点検日 "&amp;TEXT('1.諸元･総合結果その1-1'!AG4,"yyyy/m/d"))</f>
        <v xml:space="preserve">■点検日          </v>
      </c>
    </row>
    <row r="3" spans="1:74" ht="21" customHeight="1">
      <c r="A3" s="129">
        <f>'1.諸元･総合結果その1-1'!F5</f>
        <v>0</v>
      </c>
      <c r="B3" s="170"/>
      <c r="C3" s="170"/>
      <c r="D3" s="171"/>
      <c r="E3" s="172">
        <f>'1.諸元･総合結果その1-1'!I5</f>
        <v>0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1"/>
      <c r="X3" s="173"/>
      <c r="Y3" s="170"/>
      <c r="Z3" s="170"/>
      <c r="AA3" s="174" t="str">
        <f>IF('1.諸元･総合結果その1-1'!M5="","",TEXT('1.諸元･総合結果その1-1'!M5,"ge")&amp;"("&amp;TEXT('1.諸元･総合結果その1-1'!M5,"yyyy")&amp;")")</f>
        <v/>
      </c>
      <c r="AB3" s="170"/>
      <c r="AC3" s="170"/>
      <c r="AD3" s="171"/>
      <c r="AE3" s="173"/>
      <c r="AF3" s="170"/>
      <c r="AG3" s="170"/>
      <c r="AH3" s="170"/>
      <c r="AI3" s="170"/>
      <c r="AJ3" s="175" t="str">
        <f>IF(SUM('1.諸元･総合結果その1-1'!O5,'1.諸元･総合結果その1-1'!P5)=0,"|   ",TEXT('1.諸元･総合結果その1-1'!O5,"0.0")&amp;"m|"&amp;TEXT('1.諸元･総合結果その1-1'!P5,"0"))</f>
        <v xml:space="preserve">|   </v>
      </c>
      <c r="AK3" s="176" t="str">
        <f>"| "&amp;'1.諸元･総合結果その1-1'!R5</f>
        <v xml:space="preserve">| </v>
      </c>
      <c r="AL3" s="170"/>
      <c r="AM3" s="170"/>
      <c r="AN3" s="170"/>
      <c r="AO3" s="170"/>
      <c r="AP3" s="171"/>
      <c r="AQ3" s="177"/>
      <c r="AR3" s="178"/>
      <c r="AS3" s="178"/>
      <c r="AT3" s="179"/>
      <c r="AU3" s="179" t="s">
        <v>427</v>
      </c>
      <c r="AV3" s="172">
        <f>'1.諸元･総合結果その1-1'!T5</f>
        <v>0</v>
      </c>
      <c r="AW3" s="170"/>
      <c r="AX3" s="170"/>
      <c r="AY3" s="180"/>
      <c r="AZ3" s="170"/>
      <c r="BA3" s="170"/>
      <c r="BB3" s="170"/>
      <c r="BC3" s="170"/>
      <c r="BD3" s="170"/>
      <c r="BE3" s="170"/>
      <c r="BF3" s="170"/>
      <c r="BG3" s="180"/>
      <c r="BH3" s="179"/>
      <c r="BI3" s="179"/>
      <c r="BJ3" s="179" t="s">
        <v>428</v>
      </c>
      <c r="BK3" s="172">
        <f>'1.諸元･総合結果その1-1'!Z5</f>
        <v>0</v>
      </c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81"/>
    </row>
    <row r="4" spans="1:74" ht="12" customHeight="1">
      <c r="A4" s="1126" t="s">
        <v>335</v>
      </c>
      <c r="B4" s="1142" t="s">
        <v>745</v>
      </c>
      <c r="C4" s="1143"/>
      <c r="D4" s="1143"/>
      <c r="E4" s="1143"/>
      <c r="F4" s="1143"/>
      <c r="G4" s="1143"/>
      <c r="H4" s="1143"/>
      <c r="I4" s="1143"/>
      <c r="J4" s="1143"/>
      <c r="K4" s="1143"/>
      <c r="L4" s="1143"/>
      <c r="M4" s="1143"/>
      <c r="N4" s="1144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7"/>
      <c r="BE4" s="697"/>
      <c r="BF4" s="697"/>
      <c r="BG4" s="697"/>
      <c r="BH4" s="697"/>
      <c r="BI4" s="697"/>
      <c r="BJ4" s="697"/>
      <c r="BK4" s="697"/>
      <c r="BL4" s="697"/>
      <c r="BM4" s="697"/>
      <c r="BN4" s="697"/>
      <c r="BO4" s="697"/>
      <c r="BP4" s="697"/>
      <c r="BQ4" s="697"/>
      <c r="BR4" s="697"/>
      <c r="BS4" s="697"/>
      <c r="BT4" s="697"/>
      <c r="BU4" s="697"/>
      <c r="BV4" s="698"/>
    </row>
    <row r="5" spans="1:74" ht="12" customHeight="1">
      <c r="A5" s="1127"/>
      <c r="B5" s="1145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7"/>
      <c r="O5" s="676"/>
      <c r="P5" s="676"/>
      <c r="Q5" s="676"/>
      <c r="R5" s="676"/>
      <c r="S5" s="676"/>
      <c r="T5" s="676"/>
      <c r="U5" s="676"/>
      <c r="V5" s="676"/>
      <c r="W5" s="677"/>
      <c r="X5" s="677"/>
      <c r="Y5" s="677"/>
      <c r="Z5" s="677"/>
      <c r="AA5" s="677"/>
      <c r="AB5" s="677"/>
      <c r="AC5" s="677"/>
      <c r="AD5" s="677"/>
      <c r="AE5" s="677"/>
      <c r="AF5" s="677"/>
      <c r="AG5" s="677"/>
      <c r="AH5" s="677"/>
      <c r="AI5" s="677"/>
      <c r="AJ5" s="677"/>
      <c r="AK5" s="677"/>
      <c r="AL5" s="677"/>
      <c r="AM5" s="677"/>
      <c r="AN5" s="677"/>
      <c r="AO5" s="677"/>
      <c r="AP5" s="677"/>
      <c r="AQ5" s="677"/>
      <c r="AR5" s="677"/>
      <c r="AS5" s="677"/>
      <c r="AT5" s="677"/>
      <c r="AU5" s="677"/>
      <c r="AV5" s="677"/>
      <c r="AW5" s="677"/>
      <c r="AX5" s="677"/>
      <c r="AY5" s="677"/>
      <c r="AZ5" s="677"/>
      <c r="BA5" s="677"/>
      <c r="BB5" s="677"/>
      <c r="BC5" s="677"/>
      <c r="BD5" s="677"/>
      <c r="BE5" s="677"/>
      <c r="BF5" s="677"/>
      <c r="BG5" s="677"/>
      <c r="BH5" s="677"/>
      <c r="BI5" s="677"/>
      <c r="BJ5" s="679"/>
      <c r="BK5" s="679"/>
      <c r="BL5" s="679"/>
      <c r="BM5" s="679"/>
      <c r="BN5" s="679"/>
      <c r="BO5" s="679"/>
      <c r="BP5" s="679"/>
      <c r="BQ5" s="679"/>
      <c r="BR5" s="677"/>
      <c r="BS5" s="677"/>
      <c r="BT5" s="677"/>
      <c r="BU5" s="677"/>
      <c r="BV5" s="680"/>
    </row>
    <row r="6" spans="1:74" ht="12" customHeight="1">
      <c r="A6" s="1127"/>
      <c r="B6" s="674"/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6"/>
      <c r="P6" s="676"/>
      <c r="Q6" s="676"/>
      <c r="R6" s="676"/>
      <c r="S6" s="676"/>
      <c r="T6" s="676"/>
      <c r="U6" s="676"/>
      <c r="V6" s="676"/>
      <c r="W6" s="677"/>
      <c r="X6" s="677"/>
      <c r="Y6" s="677"/>
      <c r="Z6" s="677"/>
      <c r="AA6" s="677"/>
      <c r="AB6" s="677"/>
      <c r="AC6" s="677"/>
      <c r="AD6" s="677"/>
      <c r="AE6" s="678"/>
      <c r="AF6" s="677"/>
      <c r="AG6" s="677"/>
      <c r="AH6" s="677"/>
      <c r="AI6" s="677"/>
      <c r="AJ6" s="677"/>
      <c r="AK6" s="677"/>
      <c r="AL6" s="677"/>
      <c r="AM6" s="677"/>
      <c r="AN6" s="677"/>
      <c r="AO6" s="677"/>
      <c r="AP6" s="677"/>
      <c r="AQ6" s="677"/>
      <c r="AR6" s="677"/>
      <c r="AS6" s="677"/>
      <c r="AT6" s="677"/>
      <c r="AU6" s="677"/>
      <c r="AV6" s="677"/>
      <c r="AW6" s="677"/>
      <c r="AX6" s="677"/>
      <c r="AY6" s="677"/>
      <c r="AZ6" s="677"/>
      <c r="BA6" s="677"/>
      <c r="BB6" s="677"/>
      <c r="BC6" s="677"/>
      <c r="BD6" s="677"/>
      <c r="BE6" s="677"/>
      <c r="BF6" s="677"/>
      <c r="BG6" s="677"/>
      <c r="BH6" s="677"/>
      <c r="BI6" s="677"/>
      <c r="BJ6" s="679"/>
      <c r="BK6" s="679"/>
      <c r="BL6" s="679"/>
      <c r="BM6" s="679"/>
      <c r="BN6" s="679"/>
      <c r="BO6" s="679"/>
      <c r="BP6" s="679"/>
      <c r="BQ6" s="679"/>
      <c r="BR6" s="677"/>
      <c r="BS6" s="677"/>
      <c r="BT6" s="677"/>
      <c r="BU6" s="677"/>
      <c r="BV6" s="680"/>
    </row>
    <row r="7" spans="1:74" ht="12" customHeight="1">
      <c r="A7" s="1127"/>
      <c r="B7" s="681"/>
      <c r="C7" s="677"/>
      <c r="D7" s="677"/>
      <c r="E7" s="677"/>
      <c r="F7" s="682"/>
      <c r="G7" s="682"/>
      <c r="H7" s="682"/>
      <c r="I7" s="682"/>
      <c r="J7" s="682"/>
      <c r="K7" s="682"/>
      <c r="L7" s="682"/>
      <c r="M7" s="682"/>
      <c r="N7" s="682"/>
      <c r="O7" s="682"/>
      <c r="P7" s="682"/>
      <c r="Q7" s="682"/>
      <c r="R7" s="682"/>
      <c r="S7" s="682"/>
      <c r="T7" s="682"/>
      <c r="U7" s="682"/>
      <c r="V7" s="682"/>
      <c r="W7" s="682"/>
      <c r="X7" s="682"/>
      <c r="Y7" s="682"/>
      <c r="Z7" s="682"/>
      <c r="AA7" s="677"/>
      <c r="AB7" s="677"/>
      <c r="AC7" s="678"/>
      <c r="AD7" s="678"/>
      <c r="AE7" s="579"/>
      <c r="AF7" s="579"/>
      <c r="AG7" s="579"/>
      <c r="AH7" s="579"/>
      <c r="AI7" s="579"/>
      <c r="AJ7" s="579"/>
      <c r="AK7" s="579"/>
      <c r="AL7" s="579"/>
      <c r="AM7" s="579"/>
      <c r="AN7" s="579"/>
      <c r="AO7" s="579"/>
      <c r="AP7" s="579"/>
      <c r="AQ7" s="579"/>
      <c r="AR7" s="579"/>
      <c r="AS7" s="579"/>
      <c r="AT7" s="579"/>
      <c r="AU7" s="677"/>
      <c r="AV7" s="677"/>
      <c r="AW7" s="677"/>
      <c r="AX7" s="677"/>
      <c r="AY7" s="677"/>
      <c r="AZ7" s="677"/>
      <c r="BA7" s="677"/>
      <c r="BB7" s="677"/>
      <c r="BC7" s="677"/>
      <c r="BD7" s="677"/>
      <c r="BE7" s="677"/>
      <c r="BF7" s="677"/>
      <c r="BG7" s="677"/>
      <c r="BH7" s="677"/>
      <c r="BI7" s="677"/>
      <c r="BJ7" s="677"/>
      <c r="BK7" s="677"/>
      <c r="BL7" s="677"/>
      <c r="BM7" s="677"/>
      <c r="BN7" s="677"/>
      <c r="BO7" s="677"/>
      <c r="BP7" s="677"/>
      <c r="BQ7" s="677"/>
      <c r="BR7" s="677"/>
      <c r="BS7" s="677"/>
      <c r="BT7" s="677"/>
      <c r="BU7" s="677"/>
      <c r="BV7" s="680"/>
    </row>
    <row r="8" spans="1:74" ht="12" customHeight="1">
      <c r="A8" s="1127"/>
      <c r="B8" s="681"/>
      <c r="C8" s="677"/>
      <c r="D8" s="677"/>
      <c r="E8" s="683"/>
      <c r="F8" s="684"/>
      <c r="G8" s="684"/>
      <c r="H8" s="684"/>
      <c r="I8" s="684"/>
      <c r="J8" s="684"/>
      <c r="K8" s="684"/>
      <c r="L8" s="684"/>
      <c r="M8" s="684"/>
      <c r="N8" s="684"/>
      <c r="O8" s="684"/>
      <c r="P8" s="684"/>
      <c r="Q8" s="684"/>
      <c r="R8" s="684"/>
      <c r="S8" s="684"/>
      <c r="T8" s="684"/>
      <c r="U8" s="684"/>
      <c r="V8" s="684"/>
      <c r="W8" s="684"/>
      <c r="X8" s="684"/>
      <c r="Y8" s="684"/>
      <c r="Z8" s="684"/>
      <c r="AA8" s="683"/>
      <c r="AB8" s="683"/>
      <c r="AC8" s="685"/>
      <c r="AD8" s="685"/>
      <c r="AE8" s="593"/>
      <c r="AF8" s="593"/>
      <c r="AG8" s="593"/>
      <c r="AH8" s="593"/>
      <c r="AI8" s="593"/>
      <c r="AJ8" s="593"/>
      <c r="AK8" s="593"/>
      <c r="AL8" s="593"/>
      <c r="AM8" s="593"/>
      <c r="AN8" s="593"/>
      <c r="AO8" s="593"/>
      <c r="AP8" s="593"/>
      <c r="AQ8" s="593"/>
      <c r="AR8" s="593"/>
      <c r="AS8" s="593"/>
      <c r="AT8" s="593"/>
      <c r="AU8" s="683"/>
      <c r="AV8" s="685"/>
      <c r="AW8" s="683"/>
      <c r="AX8" s="683"/>
      <c r="AY8" s="683"/>
      <c r="AZ8" s="683"/>
      <c r="BA8" s="683"/>
      <c r="BB8" s="683"/>
      <c r="BC8" s="683"/>
      <c r="BD8" s="683"/>
      <c r="BE8" s="677"/>
      <c r="BF8" s="677"/>
      <c r="BG8" s="677"/>
      <c r="BH8" s="677"/>
      <c r="BI8" s="677"/>
      <c r="BJ8" s="677"/>
      <c r="BK8" s="677"/>
      <c r="BL8" s="677"/>
      <c r="BM8" s="677"/>
      <c r="BN8" s="677"/>
      <c r="BO8" s="677"/>
      <c r="BP8" s="677"/>
      <c r="BQ8" s="677"/>
      <c r="BR8" s="677"/>
      <c r="BS8" s="677"/>
      <c r="BT8" s="677"/>
      <c r="BU8" s="677"/>
      <c r="BV8" s="680"/>
    </row>
    <row r="9" spans="1:74" ht="12" customHeight="1">
      <c r="A9" s="1127"/>
      <c r="B9" s="681"/>
      <c r="C9" s="677"/>
      <c r="D9" s="677"/>
      <c r="E9" s="683"/>
      <c r="F9" s="684"/>
      <c r="G9" s="684"/>
      <c r="H9" s="684"/>
      <c r="I9" s="684"/>
      <c r="J9" s="684"/>
      <c r="K9" s="684"/>
      <c r="L9" s="684"/>
      <c r="M9" s="684"/>
      <c r="N9" s="684"/>
      <c r="O9" s="684"/>
      <c r="P9" s="684"/>
      <c r="Q9" s="684"/>
      <c r="R9" s="684"/>
      <c r="S9" s="684"/>
      <c r="T9" s="684"/>
      <c r="U9" s="684"/>
      <c r="V9" s="684"/>
      <c r="W9" s="684"/>
      <c r="X9" s="684"/>
      <c r="Y9" s="684"/>
      <c r="Z9" s="684"/>
      <c r="AA9" s="683"/>
      <c r="AB9" s="683"/>
      <c r="AC9" s="683"/>
      <c r="AD9" s="683"/>
      <c r="AE9" s="683"/>
      <c r="AF9" s="683"/>
      <c r="AG9" s="683"/>
      <c r="AH9" s="683"/>
      <c r="AI9" s="683"/>
      <c r="AJ9" s="683"/>
      <c r="AK9" s="683"/>
      <c r="AL9" s="683"/>
      <c r="AM9" s="683"/>
      <c r="AN9" s="683"/>
      <c r="AO9" s="683"/>
      <c r="AP9" s="683"/>
      <c r="AQ9" s="683"/>
      <c r="AR9" s="683"/>
      <c r="AS9" s="683"/>
      <c r="AT9" s="683"/>
      <c r="AU9" s="683"/>
      <c r="AV9" s="685"/>
      <c r="AW9" s="683"/>
      <c r="AX9" s="683"/>
      <c r="AY9" s="683"/>
      <c r="AZ9" s="683"/>
      <c r="BA9" s="683"/>
      <c r="BB9" s="683"/>
      <c r="BC9" s="683"/>
      <c r="BD9" s="683"/>
      <c r="BE9" s="677"/>
      <c r="BF9" s="677"/>
      <c r="BG9" s="677"/>
      <c r="BH9" s="677"/>
      <c r="BI9" s="677"/>
      <c r="BJ9" s="677"/>
      <c r="BK9" s="677"/>
      <c r="BL9" s="677"/>
      <c r="BM9" s="677"/>
      <c r="BN9" s="677"/>
      <c r="BO9" s="677"/>
      <c r="BP9" s="677"/>
      <c r="BQ9" s="677"/>
      <c r="BR9" s="677"/>
      <c r="BS9" s="677"/>
      <c r="BT9" s="677"/>
      <c r="BU9" s="677"/>
      <c r="BV9" s="680"/>
    </row>
    <row r="10" spans="1:74" ht="12" customHeight="1">
      <c r="A10" s="1127"/>
      <c r="B10" s="681"/>
      <c r="C10" s="686"/>
      <c r="D10" s="686"/>
      <c r="E10" s="685"/>
      <c r="F10" s="685"/>
      <c r="G10" s="685"/>
      <c r="H10" s="685"/>
      <c r="I10" s="685"/>
      <c r="J10" s="685"/>
      <c r="K10" s="685"/>
      <c r="L10" s="685"/>
      <c r="M10" s="685"/>
      <c r="N10" s="685"/>
      <c r="O10" s="685"/>
      <c r="P10" s="685"/>
      <c r="Q10" s="685"/>
      <c r="R10" s="685"/>
      <c r="S10" s="685"/>
      <c r="T10" s="685"/>
      <c r="U10" s="685"/>
      <c r="V10" s="685"/>
      <c r="W10" s="685"/>
      <c r="X10" s="685"/>
      <c r="Y10" s="685"/>
      <c r="Z10" s="685"/>
      <c r="AA10" s="685"/>
      <c r="AB10" s="685"/>
      <c r="AC10" s="685"/>
      <c r="AD10" s="685"/>
      <c r="AE10" s="685"/>
      <c r="AF10" s="685"/>
      <c r="AG10" s="685"/>
      <c r="AH10" s="685"/>
      <c r="AI10" s="685"/>
      <c r="AJ10" s="685"/>
      <c r="AK10" s="685"/>
      <c r="AL10" s="685"/>
      <c r="AM10" s="685"/>
      <c r="AN10" s="685"/>
      <c r="AO10" s="685"/>
      <c r="AP10" s="685"/>
      <c r="AQ10" s="685"/>
      <c r="AR10" s="685"/>
      <c r="AS10" s="685"/>
      <c r="AT10" s="685"/>
      <c r="AU10" s="685"/>
      <c r="AV10" s="687"/>
      <c r="AW10" s="683"/>
      <c r="AX10" s="683"/>
      <c r="AY10" s="683"/>
      <c r="AZ10" s="683"/>
      <c r="BA10" s="683"/>
      <c r="BB10" s="683"/>
      <c r="BC10" s="683"/>
      <c r="BD10" s="683"/>
      <c r="BE10" s="677"/>
      <c r="BF10" s="677"/>
      <c r="BG10" s="677"/>
      <c r="BH10" s="677"/>
      <c r="BI10" s="677"/>
      <c r="BJ10" s="677"/>
      <c r="BK10" s="677"/>
      <c r="BL10" s="677"/>
      <c r="BM10" s="677"/>
      <c r="BN10" s="677"/>
      <c r="BO10" s="677"/>
      <c r="BP10" s="677"/>
      <c r="BQ10" s="677"/>
      <c r="BR10" s="677"/>
      <c r="BS10" s="677"/>
      <c r="BT10" s="677"/>
      <c r="BU10" s="677"/>
      <c r="BV10" s="680"/>
    </row>
    <row r="11" spans="1:74" ht="12" customHeight="1">
      <c r="A11" s="1127"/>
      <c r="B11" s="681"/>
      <c r="C11" s="686"/>
      <c r="D11" s="686"/>
      <c r="E11" s="685"/>
      <c r="F11" s="685"/>
      <c r="G11" s="685"/>
      <c r="H11" s="685"/>
      <c r="I11" s="685"/>
      <c r="J11" s="685"/>
      <c r="K11" s="685"/>
      <c r="L11" s="685"/>
      <c r="M11" s="685"/>
      <c r="N11" s="685"/>
      <c r="O11" s="685"/>
      <c r="P11" s="685"/>
      <c r="Q11" s="685"/>
      <c r="R11" s="685"/>
      <c r="S11" s="685"/>
      <c r="T11" s="685"/>
      <c r="U11" s="685"/>
      <c r="V11" s="685"/>
      <c r="W11" s="685"/>
      <c r="X11" s="685"/>
      <c r="Y11" s="685"/>
      <c r="Z11" s="685"/>
      <c r="AA11" s="685"/>
      <c r="AB11" s="685"/>
      <c r="AC11" s="685"/>
      <c r="AD11" s="685"/>
      <c r="AE11" s="685"/>
      <c r="AF11" s="685"/>
      <c r="AG11" s="685"/>
      <c r="AH11" s="685"/>
      <c r="AI11" s="685"/>
      <c r="AJ11" s="685"/>
      <c r="AK11" s="685"/>
      <c r="AL11" s="685"/>
      <c r="AM11" s="685"/>
      <c r="AN11" s="685"/>
      <c r="AO11" s="685"/>
      <c r="AP11" s="685"/>
      <c r="AQ11" s="685"/>
      <c r="AR11" s="685"/>
      <c r="AS11" s="685"/>
      <c r="AT11" s="685"/>
      <c r="AU11" s="685"/>
      <c r="AV11" s="685"/>
      <c r="AW11" s="683"/>
      <c r="AX11" s="683"/>
      <c r="AY11" s="683"/>
      <c r="AZ11" s="683"/>
      <c r="BA11" s="683"/>
      <c r="BB11" s="683"/>
      <c r="BC11" s="683"/>
      <c r="BD11" s="683"/>
      <c r="BE11" s="677"/>
      <c r="BF11" s="677"/>
      <c r="BG11" s="677"/>
      <c r="BH11" s="677"/>
      <c r="BI11" s="677"/>
      <c r="BJ11" s="677"/>
      <c r="BK11" s="677"/>
      <c r="BL11" s="677"/>
      <c r="BM11" s="677"/>
      <c r="BN11" s="677"/>
      <c r="BO11" s="677"/>
      <c r="BP11" s="677"/>
      <c r="BQ11" s="677"/>
      <c r="BR11" s="677"/>
      <c r="BS11" s="677"/>
      <c r="BT11" s="677"/>
      <c r="BU11" s="677"/>
      <c r="BV11" s="680"/>
    </row>
    <row r="12" spans="1:74" ht="12" customHeight="1">
      <c r="A12" s="1127"/>
      <c r="B12" s="681"/>
      <c r="C12" s="677"/>
      <c r="D12" s="677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  <c r="U12" s="683"/>
      <c r="V12" s="683"/>
      <c r="W12" s="683"/>
      <c r="X12" s="683"/>
      <c r="Y12" s="683"/>
      <c r="Z12" s="683"/>
      <c r="AA12" s="683"/>
      <c r="AB12" s="683"/>
      <c r="AC12" s="683"/>
      <c r="AD12" s="683"/>
      <c r="AE12" s="683"/>
      <c r="AF12" s="683"/>
      <c r="AG12" s="683"/>
      <c r="AH12" s="683"/>
      <c r="AI12" s="683"/>
      <c r="AJ12" s="683"/>
      <c r="AK12" s="683"/>
      <c r="AL12" s="683"/>
      <c r="AM12" s="683"/>
      <c r="AN12" s="683"/>
      <c r="AO12" s="683"/>
      <c r="AP12" s="683"/>
      <c r="AQ12" s="683"/>
      <c r="AR12" s="683"/>
      <c r="AS12" s="683"/>
      <c r="AT12" s="683"/>
      <c r="AU12" s="683"/>
      <c r="AV12" s="683"/>
      <c r="AW12" s="683"/>
      <c r="AX12" s="683"/>
      <c r="AY12" s="683"/>
      <c r="AZ12" s="683"/>
      <c r="BA12" s="683"/>
      <c r="BB12" s="683"/>
      <c r="BC12" s="683"/>
      <c r="BD12" s="683"/>
      <c r="BE12" s="677"/>
      <c r="BF12" s="677"/>
      <c r="BG12" s="677"/>
      <c r="BH12" s="677"/>
      <c r="BI12" s="677"/>
      <c r="BJ12" s="677"/>
      <c r="BK12" s="677"/>
      <c r="BL12" s="677"/>
      <c r="BM12" s="677"/>
      <c r="BN12" s="677"/>
      <c r="BO12" s="677"/>
      <c r="BP12" s="677"/>
      <c r="BQ12" s="677"/>
      <c r="BR12" s="677"/>
      <c r="BS12" s="677"/>
      <c r="BT12" s="677"/>
      <c r="BU12" s="677"/>
      <c r="BV12" s="680"/>
    </row>
    <row r="13" spans="1:74" ht="12" customHeight="1">
      <c r="A13" s="1127"/>
      <c r="B13" s="681"/>
      <c r="C13" s="677"/>
      <c r="D13" s="677"/>
      <c r="E13" s="683"/>
      <c r="F13" s="683"/>
      <c r="G13" s="683"/>
      <c r="H13" s="683"/>
      <c r="I13" s="683"/>
      <c r="J13" s="683"/>
      <c r="K13" s="683"/>
      <c r="L13" s="683"/>
      <c r="M13" s="683"/>
      <c r="N13" s="683"/>
      <c r="O13" s="683"/>
      <c r="P13" s="683"/>
      <c r="Q13" s="683"/>
      <c r="R13" s="683"/>
      <c r="S13" s="683"/>
      <c r="T13" s="683"/>
      <c r="U13" s="683"/>
      <c r="V13" s="683"/>
      <c r="W13" s="683"/>
      <c r="X13" s="683"/>
      <c r="Y13" s="683"/>
      <c r="Z13" s="683"/>
      <c r="AA13" s="683"/>
      <c r="AB13" s="683"/>
      <c r="AC13" s="683"/>
      <c r="AD13" s="683"/>
      <c r="AE13" s="683"/>
      <c r="AF13" s="683"/>
      <c r="AG13" s="683"/>
      <c r="AH13" s="683"/>
      <c r="AI13" s="683"/>
      <c r="AJ13" s="683"/>
      <c r="AK13" s="683"/>
      <c r="AL13" s="683"/>
      <c r="AM13" s="683"/>
      <c r="AN13" s="683"/>
      <c r="AO13" s="683"/>
      <c r="AP13" s="683"/>
      <c r="AQ13" s="683"/>
      <c r="AR13" s="683"/>
      <c r="AS13" s="683"/>
      <c r="AT13" s="683"/>
      <c r="AU13" s="683"/>
      <c r="AV13" s="683"/>
      <c r="AW13" s="683"/>
      <c r="AX13" s="683"/>
      <c r="AY13" s="683"/>
      <c r="AZ13" s="683"/>
      <c r="BA13" s="683"/>
      <c r="BB13" s="683"/>
      <c r="BC13" s="683"/>
      <c r="BD13" s="683"/>
      <c r="BE13" s="677"/>
      <c r="BF13" s="677"/>
      <c r="BG13" s="677"/>
      <c r="BH13" s="677"/>
      <c r="BI13" s="677"/>
      <c r="BJ13" s="677"/>
      <c r="BK13" s="677"/>
      <c r="BL13" s="677"/>
      <c r="BM13" s="677"/>
      <c r="BN13" s="677"/>
      <c r="BO13" s="677"/>
      <c r="BP13" s="677"/>
      <c r="BQ13" s="677"/>
      <c r="BR13" s="677"/>
      <c r="BS13" s="677"/>
      <c r="BT13" s="677"/>
      <c r="BU13" s="677"/>
      <c r="BV13" s="680"/>
    </row>
    <row r="14" spans="1:74" ht="12" customHeight="1">
      <c r="A14" s="1127"/>
      <c r="B14" s="681"/>
      <c r="C14" s="677"/>
      <c r="D14" s="677"/>
      <c r="E14" s="683"/>
      <c r="F14" s="683"/>
      <c r="G14" s="683"/>
      <c r="H14" s="683"/>
      <c r="I14" s="683"/>
      <c r="J14" s="683"/>
      <c r="K14" s="683"/>
      <c r="L14" s="683"/>
      <c r="M14" s="683"/>
      <c r="N14" s="683"/>
      <c r="O14" s="683"/>
      <c r="P14" s="683"/>
      <c r="Q14" s="683"/>
      <c r="R14" s="683"/>
      <c r="S14" s="683"/>
      <c r="T14" s="683"/>
      <c r="U14" s="683"/>
      <c r="V14" s="683"/>
      <c r="W14" s="683"/>
      <c r="X14" s="683"/>
      <c r="Y14" s="683"/>
      <c r="Z14" s="683"/>
      <c r="AA14" s="683"/>
      <c r="AB14" s="683"/>
      <c r="AC14" s="683"/>
      <c r="AD14" s="683"/>
      <c r="AE14" s="683"/>
      <c r="AF14" s="683"/>
      <c r="AG14" s="683"/>
      <c r="AH14" s="683"/>
      <c r="AI14" s="683"/>
      <c r="AJ14" s="683"/>
      <c r="AK14" s="683"/>
      <c r="AL14" s="683"/>
      <c r="AM14" s="683"/>
      <c r="AN14" s="683"/>
      <c r="AO14" s="683"/>
      <c r="AP14" s="683"/>
      <c r="AQ14" s="683"/>
      <c r="AR14" s="683"/>
      <c r="AS14" s="683"/>
      <c r="AT14" s="683"/>
      <c r="AU14" s="683"/>
      <c r="AV14" s="683"/>
      <c r="AW14" s="683"/>
      <c r="AX14" s="683"/>
      <c r="AY14" s="683"/>
      <c r="AZ14" s="683"/>
      <c r="BA14" s="683"/>
      <c r="BB14" s="683"/>
      <c r="BC14" s="683"/>
      <c r="BD14" s="683"/>
      <c r="BE14" s="677"/>
      <c r="BF14" s="677"/>
      <c r="BG14" s="677"/>
      <c r="BH14" s="677"/>
      <c r="BI14" s="677"/>
      <c r="BJ14" s="677"/>
      <c r="BK14" s="677"/>
      <c r="BL14" s="688"/>
      <c r="BM14" s="688"/>
      <c r="BN14" s="688"/>
      <c r="BO14" s="688"/>
      <c r="BP14" s="677"/>
      <c r="BQ14" s="677"/>
      <c r="BR14" s="677"/>
      <c r="BS14" s="677"/>
      <c r="BT14" s="677"/>
      <c r="BU14" s="677"/>
      <c r="BV14" s="680"/>
    </row>
    <row r="15" spans="1:74" ht="12" customHeight="1">
      <c r="A15" s="1127"/>
      <c r="B15" s="681"/>
      <c r="C15" s="677"/>
      <c r="D15" s="677"/>
      <c r="E15" s="683"/>
      <c r="F15" s="683"/>
      <c r="G15" s="683"/>
      <c r="H15" s="683"/>
      <c r="I15" s="683"/>
      <c r="J15" s="683"/>
      <c r="K15" s="683"/>
      <c r="L15" s="683"/>
      <c r="M15" s="683"/>
      <c r="N15" s="683"/>
      <c r="O15" s="683"/>
      <c r="P15" s="683"/>
      <c r="Q15" s="683"/>
      <c r="R15" s="683"/>
      <c r="S15" s="683"/>
      <c r="T15" s="683"/>
      <c r="U15" s="683"/>
      <c r="V15" s="683"/>
      <c r="W15" s="683"/>
      <c r="X15" s="683"/>
      <c r="Y15" s="683"/>
      <c r="Z15" s="683"/>
      <c r="AA15" s="683"/>
      <c r="AB15" s="683"/>
      <c r="AC15" s="683"/>
      <c r="AD15" s="683"/>
      <c r="AE15" s="683"/>
      <c r="AF15" s="683"/>
      <c r="AG15" s="683"/>
      <c r="AH15" s="683"/>
      <c r="AI15" s="683"/>
      <c r="AJ15" s="683"/>
      <c r="AK15" s="683"/>
      <c r="AL15" s="683"/>
      <c r="AM15" s="683"/>
      <c r="AN15" s="683"/>
      <c r="AO15" s="683"/>
      <c r="AP15" s="683"/>
      <c r="AQ15" s="683"/>
      <c r="AR15" s="683"/>
      <c r="AS15" s="683"/>
      <c r="AT15" s="683"/>
      <c r="AU15" s="683"/>
      <c r="AV15" s="683"/>
      <c r="AW15" s="683"/>
      <c r="AX15" s="683"/>
      <c r="AY15" s="683"/>
      <c r="AZ15" s="683"/>
      <c r="BA15" s="593"/>
      <c r="BB15" s="683"/>
      <c r="BC15" s="683"/>
      <c r="BD15" s="683"/>
      <c r="BE15" s="677"/>
      <c r="BF15" s="677"/>
      <c r="BG15" s="677"/>
      <c r="BH15" s="677"/>
      <c r="BI15" s="677"/>
      <c r="BJ15" s="677"/>
      <c r="BK15" s="677"/>
      <c r="BL15" s="688"/>
      <c r="BM15" s="688"/>
      <c r="BN15" s="688"/>
      <c r="BO15" s="688"/>
      <c r="BP15" s="677"/>
      <c r="BQ15" s="677"/>
      <c r="BR15" s="677"/>
      <c r="BS15" s="677"/>
      <c r="BT15" s="677"/>
      <c r="BU15" s="677"/>
      <c r="BV15" s="680"/>
    </row>
    <row r="16" spans="1:74" ht="12" customHeight="1">
      <c r="A16" s="1127"/>
      <c r="B16" s="681"/>
      <c r="C16" s="677"/>
      <c r="D16" s="677"/>
      <c r="E16" s="683"/>
      <c r="F16" s="683"/>
      <c r="G16" s="683"/>
      <c r="H16" s="683"/>
      <c r="I16" s="683"/>
      <c r="J16" s="683"/>
      <c r="K16" s="683"/>
      <c r="L16" s="683"/>
      <c r="M16" s="683"/>
      <c r="N16" s="683"/>
      <c r="O16" s="683"/>
      <c r="P16" s="683"/>
      <c r="Q16" s="683"/>
      <c r="R16" s="683"/>
      <c r="S16" s="683"/>
      <c r="T16" s="683"/>
      <c r="U16" s="683"/>
      <c r="V16" s="683"/>
      <c r="W16" s="683"/>
      <c r="X16" s="683"/>
      <c r="Y16" s="683"/>
      <c r="Z16" s="683"/>
      <c r="AA16" s="683"/>
      <c r="AB16" s="683"/>
      <c r="AC16" s="683"/>
      <c r="AD16" s="683"/>
      <c r="AE16" s="683"/>
      <c r="AF16" s="683"/>
      <c r="AG16" s="683"/>
      <c r="AH16" s="683"/>
      <c r="AI16" s="683"/>
      <c r="AJ16" s="683"/>
      <c r="AK16" s="683"/>
      <c r="AL16" s="683"/>
      <c r="AM16" s="683"/>
      <c r="AN16" s="683"/>
      <c r="AO16" s="683"/>
      <c r="AP16" s="683"/>
      <c r="AQ16" s="683"/>
      <c r="AR16" s="683"/>
      <c r="AS16" s="683"/>
      <c r="AT16" s="683"/>
      <c r="AU16" s="683"/>
      <c r="AV16" s="683"/>
      <c r="AW16" s="683"/>
      <c r="AX16" s="683"/>
      <c r="AY16" s="683"/>
      <c r="AZ16" s="683"/>
      <c r="BA16" s="683"/>
      <c r="BB16" s="683"/>
      <c r="BC16" s="683"/>
      <c r="BD16" s="683"/>
      <c r="BE16" s="677"/>
      <c r="BF16" s="677"/>
      <c r="BG16" s="677"/>
      <c r="BH16" s="677"/>
      <c r="BI16" s="677"/>
      <c r="BJ16" s="677"/>
      <c r="BK16" s="677"/>
      <c r="BL16" s="677"/>
      <c r="BM16" s="689"/>
      <c r="BN16" s="689"/>
      <c r="BO16" s="677"/>
      <c r="BP16" s="677"/>
      <c r="BQ16" s="677"/>
      <c r="BR16" s="677"/>
      <c r="BS16" s="677"/>
      <c r="BT16" s="677"/>
      <c r="BU16" s="677"/>
      <c r="BV16" s="680"/>
    </row>
    <row r="17" spans="1:74" ht="12" customHeight="1">
      <c r="A17" s="1127"/>
      <c r="B17" s="681"/>
      <c r="C17" s="677"/>
      <c r="D17" s="677"/>
      <c r="E17" s="683"/>
      <c r="F17" s="683"/>
      <c r="G17" s="683"/>
      <c r="H17" s="683"/>
      <c r="I17" s="683"/>
      <c r="J17" s="683"/>
      <c r="K17" s="683"/>
      <c r="L17" s="683"/>
      <c r="M17" s="683"/>
      <c r="N17" s="683"/>
      <c r="O17" s="683"/>
      <c r="P17" s="683"/>
      <c r="Q17" s="683"/>
      <c r="R17" s="683"/>
      <c r="S17" s="683"/>
      <c r="T17" s="683"/>
      <c r="U17" s="683"/>
      <c r="V17" s="683"/>
      <c r="W17" s="690"/>
      <c r="X17" s="691"/>
      <c r="Y17" s="691"/>
      <c r="Z17" s="683"/>
      <c r="AA17" s="683"/>
      <c r="AB17" s="683"/>
      <c r="AC17" s="683"/>
      <c r="AD17" s="683"/>
      <c r="AE17" s="683"/>
      <c r="AF17" s="683"/>
      <c r="AG17" s="683"/>
      <c r="AH17" s="683"/>
      <c r="AI17" s="683"/>
      <c r="AJ17" s="683"/>
      <c r="AK17" s="683"/>
      <c r="AL17" s="683"/>
      <c r="AM17" s="683"/>
      <c r="AN17" s="683"/>
      <c r="AO17" s="683"/>
      <c r="AP17" s="683"/>
      <c r="AQ17" s="683"/>
      <c r="AR17" s="683"/>
      <c r="AS17" s="683"/>
      <c r="AT17" s="683"/>
      <c r="AU17" s="683"/>
      <c r="AV17" s="683"/>
      <c r="AW17" s="683"/>
      <c r="AX17" s="683"/>
      <c r="AY17" s="683"/>
      <c r="AZ17" s="683"/>
      <c r="BA17" s="683"/>
      <c r="BB17" s="685"/>
      <c r="BC17" s="692"/>
      <c r="BD17" s="685"/>
      <c r="BE17" s="686"/>
      <c r="BF17" s="686"/>
      <c r="BG17" s="686"/>
      <c r="BH17" s="677"/>
      <c r="BI17" s="677"/>
      <c r="BJ17" s="677"/>
      <c r="BK17" s="677"/>
      <c r="BL17" s="677"/>
      <c r="BM17" s="689"/>
      <c r="BN17" s="689"/>
      <c r="BO17" s="677"/>
      <c r="BP17" s="677"/>
      <c r="BQ17" s="677"/>
      <c r="BR17" s="677"/>
      <c r="BS17" s="677"/>
      <c r="BT17" s="677"/>
      <c r="BU17" s="677"/>
      <c r="BV17" s="680"/>
    </row>
    <row r="18" spans="1:74" ht="12" customHeight="1">
      <c r="A18" s="1127"/>
      <c r="B18" s="681"/>
      <c r="C18" s="677"/>
      <c r="D18" s="677"/>
      <c r="E18" s="683"/>
      <c r="F18" s="683"/>
      <c r="G18" s="683"/>
      <c r="H18" s="683"/>
      <c r="I18" s="683"/>
      <c r="J18" s="683"/>
      <c r="K18" s="683"/>
      <c r="L18" s="683"/>
      <c r="M18" s="683"/>
      <c r="N18" s="683"/>
      <c r="O18" s="683"/>
      <c r="P18" s="683"/>
      <c r="Q18" s="683"/>
      <c r="R18" s="683"/>
      <c r="S18" s="683"/>
      <c r="T18" s="683"/>
      <c r="U18" s="683"/>
      <c r="V18" s="683"/>
      <c r="W18" s="683"/>
      <c r="X18" s="683"/>
      <c r="Y18" s="683"/>
      <c r="Z18" s="683"/>
      <c r="AA18" s="683"/>
      <c r="AB18" s="683"/>
      <c r="AC18" s="683"/>
      <c r="AD18" s="683"/>
      <c r="AE18" s="683"/>
      <c r="AF18" s="683"/>
      <c r="AG18" s="683"/>
      <c r="AH18" s="683"/>
      <c r="AI18" s="683"/>
      <c r="AJ18" s="683"/>
      <c r="AK18" s="683"/>
      <c r="AL18" s="683"/>
      <c r="AM18" s="683"/>
      <c r="AN18" s="683"/>
      <c r="AO18" s="683"/>
      <c r="AP18" s="683"/>
      <c r="AQ18" s="683"/>
      <c r="AR18" s="683"/>
      <c r="AS18" s="683"/>
      <c r="AT18" s="683"/>
      <c r="AU18" s="683"/>
      <c r="AV18" s="683"/>
      <c r="AW18" s="683"/>
      <c r="AX18" s="683"/>
      <c r="AY18" s="683"/>
      <c r="AZ18" s="683"/>
      <c r="BA18" s="683"/>
      <c r="BB18" s="592"/>
      <c r="BC18" s="592"/>
      <c r="BD18" s="592"/>
      <c r="BE18" s="677"/>
      <c r="BF18" s="677"/>
      <c r="BG18" s="677"/>
      <c r="BH18" s="677"/>
      <c r="BI18" s="677"/>
      <c r="BJ18" s="677"/>
      <c r="BK18" s="677"/>
      <c r="BL18" s="677"/>
      <c r="BM18" s="677"/>
      <c r="BN18" s="693"/>
      <c r="BO18" s="678"/>
      <c r="BP18" s="686"/>
      <c r="BQ18" s="686"/>
      <c r="BR18" s="686"/>
      <c r="BS18" s="686"/>
      <c r="BT18" s="677"/>
      <c r="BU18" s="677"/>
      <c r="BV18" s="680"/>
    </row>
    <row r="19" spans="1:74" ht="12" customHeight="1">
      <c r="A19" s="1127"/>
      <c r="B19" s="681"/>
      <c r="C19" s="677"/>
      <c r="D19" s="677"/>
      <c r="E19" s="683"/>
      <c r="F19" s="683"/>
      <c r="G19" s="683"/>
      <c r="H19" s="683"/>
      <c r="I19" s="683"/>
      <c r="J19" s="683"/>
      <c r="K19" s="683"/>
      <c r="L19" s="683"/>
      <c r="M19" s="683"/>
      <c r="N19" s="683"/>
      <c r="O19" s="683"/>
      <c r="P19" s="683"/>
      <c r="Q19" s="683"/>
      <c r="R19" s="683"/>
      <c r="S19" s="683"/>
      <c r="T19" s="683"/>
      <c r="U19" s="683"/>
      <c r="V19" s="683"/>
      <c r="W19" s="683"/>
      <c r="X19" s="683"/>
      <c r="Y19" s="683"/>
      <c r="Z19" s="683"/>
      <c r="AA19" s="683"/>
      <c r="AB19" s="683"/>
      <c r="AC19" s="683"/>
      <c r="AD19" s="683"/>
      <c r="AE19" s="683"/>
      <c r="AF19" s="683"/>
      <c r="AG19" s="683"/>
      <c r="AH19" s="683"/>
      <c r="AI19" s="683"/>
      <c r="AJ19" s="683"/>
      <c r="AK19" s="683"/>
      <c r="AL19" s="683"/>
      <c r="AM19" s="683"/>
      <c r="AN19" s="683"/>
      <c r="AO19" s="683"/>
      <c r="AP19" s="683"/>
      <c r="AQ19" s="683"/>
      <c r="AR19" s="683"/>
      <c r="AS19" s="683"/>
      <c r="AT19" s="683"/>
      <c r="AU19" s="683"/>
      <c r="AV19" s="683"/>
      <c r="AW19" s="683"/>
      <c r="AX19" s="683"/>
      <c r="AY19" s="683"/>
      <c r="AZ19" s="683"/>
      <c r="BA19" s="683"/>
      <c r="BB19" s="592"/>
      <c r="BC19" s="592"/>
      <c r="BD19" s="592"/>
      <c r="BE19" s="694"/>
      <c r="BF19" s="677"/>
      <c r="BG19" s="677"/>
      <c r="BH19" s="677"/>
      <c r="BI19" s="677"/>
      <c r="BJ19" s="677"/>
      <c r="BK19" s="677"/>
      <c r="BL19" s="677"/>
      <c r="BM19" s="677"/>
      <c r="BN19" s="686"/>
      <c r="BO19" s="678"/>
      <c r="BP19" s="686"/>
      <c r="BQ19" s="686"/>
      <c r="BR19" s="686"/>
      <c r="BS19" s="686"/>
      <c r="BT19" s="677"/>
      <c r="BU19" s="677"/>
      <c r="BV19" s="680"/>
    </row>
    <row r="20" spans="1:74" ht="12" customHeight="1">
      <c r="A20" s="1127"/>
      <c r="B20" s="681"/>
      <c r="C20" s="677"/>
      <c r="D20" s="677"/>
      <c r="E20" s="683"/>
      <c r="F20" s="683"/>
      <c r="G20" s="683"/>
      <c r="H20" s="683"/>
      <c r="I20" s="683"/>
      <c r="J20" s="683"/>
      <c r="K20" s="683"/>
      <c r="L20" s="683"/>
      <c r="M20" s="683"/>
      <c r="N20" s="683"/>
      <c r="O20" s="683"/>
      <c r="P20" s="683"/>
      <c r="Q20" s="683"/>
      <c r="R20" s="683"/>
      <c r="S20" s="683"/>
      <c r="T20" s="683"/>
      <c r="U20" s="683"/>
      <c r="V20" s="683"/>
      <c r="W20" s="683"/>
      <c r="X20" s="683"/>
      <c r="Y20" s="683"/>
      <c r="Z20" s="683"/>
      <c r="AA20" s="683"/>
      <c r="AB20" s="683"/>
      <c r="AC20" s="683"/>
      <c r="AD20" s="683"/>
      <c r="AE20" s="683"/>
      <c r="AF20" s="683"/>
      <c r="AG20" s="683"/>
      <c r="AH20" s="683"/>
      <c r="AI20" s="683"/>
      <c r="AJ20" s="683"/>
      <c r="AK20" s="683"/>
      <c r="AL20" s="683"/>
      <c r="AM20" s="683"/>
      <c r="AN20" s="683"/>
      <c r="AO20" s="683"/>
      <c r="AP20" s="683"/>
      <c r="AQ20" s="683"/>
      <c r="AR20" s="683"/>
      <c r="AS20" s="683"/>
      <c r="AT20" s="683"/>
      <c r="AU20" s="683"/>
      <c r="AV20" s="683"/>
      <c r="AW20" s="683"/>
      <c r="AX20" s="683"/>
      <c r="AY20" s="683"/>
      <c r="AZ20" s="683"/>
      <c r="BA20" s="683"/>
      <c r="BB20" s="683"/>
      <c r="BC20" s="683"/>
      <c r="BD20" s="683"/>
      <c r="BE20" s="677"/>
      <c r="BF20" s="677"/>
      <c r="BG20" s="677"/>
      <c r="BH20" s="677"/>
      <c r="BI20" s="677"/>
      <c r="BJ20" s="677"/>
      <c r="BK20" s="677"/>
      <c r="BL20" s="677"/>
      <c r="BM20" s="686"/>
      <c r="BN20" s="677"/>
      <c r="BO20" s="686"/>
      <c r="BP20" s="686"/>
      <c r="BQ20" s="686"/>
      <c r="BR20" s="686"/>
      <c r="BS20" s="686"/>
      <c r="BT20" s="677"/>
      <c r="BU20" s="677"/>
      <c r="BV20" s="680"/>
    </row>
    <row r="21" spans="1:74" ht="12" customHeight="1">
      <c r="A21" s="1127"/>
      <c r="B21" s="681"/>
      <c r="C21" s="677"/>
      <c r="D21" s="677"/>
      <c r="E21" s="683"/>
      <c r="F21" s="683"/>
      <c r="G21" s="683"/>
      <c r="H21" s="683"/>
      <c r="I21" s="683"/>
      <c r="J21" s="683"/>
      <c r="K21" s="683"/>
      <c r="L21" s="683"/>
      <c r="M21" s="683"/>
      <c r="N21" s="683"/>
      <c r="O21" s="683"/>
      <c r="P21" s="683"/>
      <c r="Q21" s="683"/>
      <c r="R21" s="683"/>
      <c r="S21" s="683"/>
      <c r="T21" s="683"/>
      <c r="U21" s="683"/>
      <c r="V21" s="683"/>
      <c r="W21" s="683"/>
      <c r="X21" s="683"/>
      <c r="Y21" s="683"/>
      <c r="Z21" s="683"/>
      <c r="AA21" s="683"/>
      <c r="AB21" s="683"/>
      <c r="AC21" s="683"/>
      <c r="AD21" s="683"/>
      <c r="AE21" s="683"/>
      <c r="AF21" s="683"/>
      <c r="AG21" s="683"/>
      <c r="AH21" s="683"/>
      <c r="AI21" s="683"/>
      <c r="AJ21" s="683"/>
      <c r="AK21" s="683"/>
      <c r="AL21" s="683"/>
      <c r="AM21" s="683"/>
      <c r="AN21" s="683"/>
      <c r="AO21" s="683"/>
      <c r="AP21" s="683"/>
      <c r="AQ21" s="683"/>
      <c r="AR21" s="683"/>
      <c r="AS21" s="683"/>
      <c r="AT21" s="683"/>
      <c r="AU21" s="683"/>
      <c r="AV21" s="683"/>
      <c r="AW21" s="683"/>
      <c r="AX21" s="683"/>
      <c r="AY21" s="683"/>
      <c r="AZ21" s="683"/>
      <c r="BA21" s="683"/>
      <c r="BB21" s="683"/>
      <c r="BC21" s="683"/>
      <c r="BD21" s="683"/>
      <c r="BE21" s="677"/>
      <c r="BF21" s="677"/>
      <c r="BG21" s="677"/>
      <c r="BH21" s="677"/>
      <c r="BI21" s="677"/>
      <c r="BJ21" s="677"/>
      <c r="BK21" s="677"/>
      <c r="BL21" s="677"/>
      <c r="BM21" s="677"/>
      <c r="BN21" s="677"/>
      <c r="BO21" s="677"/>
      <c r="BP21" s="677"/>
      <c r="BQ21" s="677"/>
      <c r="BR21" s="677"/>
      <c r="BS21" s="677"/>
      <c r="BT21" s="677"/>
      <c r="BU21" s="677"/>
      <c r="BV21" s="680"/>
    </row>
    <row r="22" spans="1:74" ht="12" customHeight="1">
      <c r="A22" s="1127"/>
      <c r="B22" s="681"/>
      <c r="C22" s="677"/>
      <c r="D22" s="677"/>
      <c r="E22" s="683"/>
      <c r="F22" s="683"/>
      <c r="G22" s="683"/>
      <c r="H22" s="683"/>
      <c r="I22" s="683"/>
      <c r="J22" s="683"/>
      <c r="K22" s="683"/>
      <c r="L22" s="683"/>
      <c r="M22" s="683"/>
      <c r="N22" s="683"/>
      <c r="O22" s="683"/>
      <c r="P22" s="683"/>
      <c r="Q22" s="683"/>
      <c r="R22" s="683"/>
      <c r="S22" s="683"/>
      <c r="T22" s="683"/>
      <c r="U22" s="683"/>
      <c r="V22" s="683"/>
      <c r="W22" s="683"/>
      <c r="X22" s="683"/>
      <c r="Y22" s="683"/>
      <c r="Z22" s="683"/>
      <c r="AA22" s="683"/>
      <c r="AB22" s="683"/>
      <c r="AC22" s="683"/>
      <c r="AD22" s="683"/>
      <c r="AE22" s="683"/>
      <c r="AF22" s="683"/>
      <c r="AG22" s="683"/>
      <c r="AH22" s="683"/>
      <c r="AI22" s="683"/>
      <c r="AJ22" s="683"/>
      <c r="AK22" s="683"/>
      <c r="AL22" s="683"/>
      <c r="AM22" s="683"/>
      <c r="AN22" s="683"/>
      <c r="AO22" s="683"/>
      <c r="AP22" s="683"/>
      <c r="AQ22" s="683"/>
      <c r="AR22" s="683"/>
      <c r="AS22" s="683"/>
      <c r="AT22" s="683"/>
      <c r="AU22" s="683"/>
      <c r="AV22" s="683"/>
      <c r="AW22" s="683"/>
      <c r="AX22" s="683"/>
      <c r="AY22" s="683"/>
      <c r="AZ22" s="683"/>
      <c r="BA22" s="683"/>
      <c r="BB22" s="683"/>
      <c r="BC22" s="683"/>
      <c r="BD22" s="683"/>
      <c r="BE22" s="677"/>
      <c r="BF22" s="677"/>
      <c r="BG22" s="677"/>
      <c r="BH22" s="677"/>
      <c r="BI22" s="677"/>
      <c r="BJ22" s="677"/>
      <c r="BK22" s="677"/>
      <c r="BL22" s="677"/>
      <c r="BM22" s="677"/>
      <c r="BN22" s="677"/>
      <c r="BO22" s="677"/>
      <c r="BP22" s="677"/>
      <c r="BQ22" s="677"/>
      <c r="BR22" s="677"/>
      <c r="BS22" s="677"/>
      <c r="BT22" s="677"/>
      <c r="BU22" s="677"/>
      <c r="BV22" s="680"/>
    </row>
    <row r="23" spans="1:74" ht="12" customHeight="1">
      <c r="A23" s="1127"/>
      <c r="B23" s="681"/>
      <c r="C23" s="677"/>
      <c r="D23" s="677"/>
      <c r="E23" s="677"/>
      <c r="F23" s="677"/>
      <c r="G23" s="677"/>
      <c r="H23" s="677"/>
      <c r="I23" s="677"/>
      <c r="J23" s="677"/>
      <c r="K23" s="677"/>
      <c r="L23" s="677"/>
      <c r="M23" s="677"/>
      <c r="N23" s="677"/>
      <c r="O23" s="677"/>
      <c r="P23" s="677"/>
      <c r="Q23" s="677"/>
      <c r="R23" s="677"/>
      <c r="S23" s="677"/>
      <c r="T23" s="677"/>
      <c r="U23" s="677"/>
      <c r="V23" s="677"/>
      <c r="W23" s="677"/>
      <c r="X23" s="677"/>
      <c r="Y23" s="677"/>
      <c r="Z23" s="677"/>
      <c r="AA23" s="677"/>
      <c r="AB23" s="677"/>
      <c r="AC23" s="677"/>
      <c r="AD23" s="677"/>
      <c r="AE23" s="677"/>
      <c r="AF23" s="677"/>
      <c r="AG23" s="677"/>
      <c r="AH23" s="677"/>
      <c r="AI23" s="677"/>
      <c r="AJ23" s="677"/>
      <c r="AK23" s="677"/>
      <c r="AL23" s="677"/>
      <c r="AM23" s="677"/>
      <c r="AN23" s="677"/>
      <c r="AO23" s="677"/>
      <c r="AP23" s="677"/>
      <c r="AQ23" s="677"/>
      <c r="AR23" s="677"/>
      <c r="AS23" s="677"/>
      <c r="AT23" s="677"/>
      <c r="AU23" s="677"/>
      <c r="AV23" s="677"/>
      <c r="AW23" s="677"/>
      <c r="AX23" s="677"/>
      <c r="AY23" s="677"/>
      <c r="AZ23" s="677"/>
      <c r="BA23" s="677"/>
      <c r="BB23" s="677"/>
      <c r="BC23" s="677"/>
      <c r="BD23" s="677"/>
      <c r="BE23" s="677"/>
      <c r="BF23" s="677"/>
      <c r="BG23" s="677"/>
      <c r="BH23" s="677"/>
      <c r="BI23" s="677"/>
      <c r="BJ23" s="677"/>
      <c r="BK23" s="677"/>
      <c r="BL23" s="677"/>
      <c r="BM23" s="677"/>
      <c r="BN23" s="677"/>
      <c r="BO23" s="677"/>
      <c r="BP23" s="677"/>
      <c r="BQ23" s="677"/>
      <c r="BR23" s="677"/>
      <c r="BS23" s="677"/>
      <c r="BT23" s="677"/>
      <c r="BU23" s="677"/>
      <c r="BV23" s="680"/>
    </row>
    <row r="24" spans="1:74" ht="12" customHeight="1">
      <c r="A24" s="1127"/>
      <c r="B24" s="681"/>
      <c r="C24" s="677"/>
      <c r="D24" s="677"/>
      <c r="E24" s="677"/>
      <c r="F24" s="677"/>
      <c r="G24" s="677"/>
      <c r="H24" s="677"/>
      <c r="I24" s="677"/>
      <c r="J24" s="677"/>
      <c r="K24" s="677"/>
      <c r="L24" s="677"/>
      <c r="M24" s="677"/>
      <c r="N24" s="677"/>
      <c r="O24" s="677"/>
      <c r="P24" s="677"/>
      <c r="Q24" s="677"/>
      <c r="R24" s="677"/>
      <c r="S24" s="677"/>
      <c r="T24" s="677"/>
      <c r="U24" s="677"/>
      <c r="V24" s="677"/>
      <c r="W24" s="677"/>
      <c r="X24" s="677"/>
      <c r="Y24" s="677"/>
      <c r="Z24" s="677"/>
      <c r="AA24" s="677"/>
      <c r="AB24" s="677"/>
      <c r="AC24" s="677"/>
      <c r="AD24" s="677"/>
      <c r="AE24" s="677"/>
      <c r="AF24" s="677"/>
      <c r="AG24" s="677"/>
      <c r="AH24" s="677"/>
      <c r="AI24" s="677"/>
      <c r="AJ24" s="677"/>
      <c r="AK24" s="677"/>
      <c r="AL24" s="677"/>
      <c r="AM24" s="677"/>
      <c r="AN24" s="677"/>
      <c r="AO24" s="677"/>
      <c r="AP24" s="677"/>
      <c r="AQ24" s="677"/>
      <c r="AR24" s="677"/>
      <c r="AS24" s="677"/>
      <c r="AT24" s="677"/>
      <c r="AU24" s="677"/>
      <c r="AV24" s="677"/>
      <c r="AW24" s="677"/>
      <c r="AX24" s="677"/>
      <c r="AY24" s="677"/>
      <c r="AZ24" s="677"/>
      <c r="BA24" s="693"/>
      <c r="BB24" s="678"/>
      <c r="BC24" s="695"/>
      <c r="BD24" s="696"/>
      <c r="BE24" s="696"/>
      <c r="BF24" s="696"/>
      <c r="BG24" s="696"/>
      <c r="BH24" s="696"/>
      <c r="BI24" s="696"/>
      <c r="BJ24" s="696"/>
      <c r="BK24" s="696"/>
      <c r="BL24" s="696"/>
      <c r="BM24" s="696"/>
      <c r="BN24" s="696"/>
      <c r="BO24" s="696"/>
      <c r="BP24" s="696"/>
      <c r="BQ24" s="696"/>
      <c r="BR24" s="696"/>
      <c r="BS24" s="696"/>
      <c r="BT24" s="696"/>
      <c r="BU24" s="696"/>
      <c r="BV24" s="680"/>
    </row>
    <row r="25" spans="1:74" ht="12" customHeight="1">
      <c r="A25" s="1127"/>
      <c r="B25" s="1148" t="s">
        <v>747</v>
      </c>
      <c r="C25" s="1149"/>
      <c r="D25" s="1149"/>
      <c r="E25" s="1149"/>
      <c r="F25" s="1149"/>
      <c r="G25" s="1149"/>
      <c r="H25" s="1149"/>
      <c r="I25" s="1149"/>
      <c r="J25" s="1149"/>
      <c r="K25" s="1149"/>
      <c r="L25" s="1149"/>
      <c r="M25" s="1149"/>
      <c r="N25" s="1150"/>
      <c r="O25" s="677"/>
      <c r="P25" s="677"/>
      <c r="Q25" s="677"/>
      <c r="R25" s="677"/>
      <c r="S25" s="677"/>
      <c r="T25" s="677"/>
      <c r="U25" s="677"/>
      <c r="V25" s="677"/>
      <c r="W25" s="677"/>
      <c r="X25" s="677"/>
      <c r="Y25" s="677"/>
      <c r="Z25" s="677"/>
      <c r="AA25" s="677"/>
      <c r="AB25" s="677"/>
      <c r="AC25" s="677"/>
      <c r="AD25" s="677"/>
      <c r="AE25" s="677"/>
      <c r="AF25" s="677"/>
      <c r="AG25" s="677"/>
      <c r="AH25" s="677"/>
      <c r="AI25" s="677"/>
      <c r="AJ25" s="677"/>
      <c r="AK25" s="677"/>
      <c r="AL25" s="677"/>
      <c r="AM25" s="677"/>
      <c r="AN25" s="677"/>
      <c r="AO25" s="677"/>
      <c r="AP25" s="677"/>
      <c r="AQ25" s="677"/>
      <c r="AR25" s="677"/>
      <c r="AS25" s="677"/>
      <c r="AT25" s="677"/>
      <c r="AU25" s="677"/>
      <c r="AV25" s="677"/>
      <c r="AW25" s="677"/>
      <c r="AX25" s="677"/>
      <c r="AY25" s="677"/>
      <c r="AZ25" s="677"/>
      <c r="BA25" s="581" t="s">
        <v>222</v>
      </c>
      <c r="BB25" s="582" t="s">
        <v>748</v>
      </c>
      <c r="BC25" s="583"/>
      <c r="BD25" s="584"/>
      <c r="BE25" s="584"/>
      <c r="BF25" s="584"/>
      <c r="BG25" s="584"/>
      <c r="BH25" s="584"/>
      <c r="BI25" s="584"/>
      <c r="BJ25" s="584"/>
      <c r="BK25" s="584"/>
      <c r="BL25" s="584"/>
      <c r="BM25" s="584"/>
      <c r="BN25" s="584"/>
      <c r="BO25" s="584"/>
      <c r="BP25" s="584"/>
      <c r="BQ25" s="584"/>
      <c r="BR25" s="584"/>
      <c r="BS25" s="584"/>
      <c r="BT25" s="584"/>
      <c r="BU25" s="584"/>
      <c r="BV25" s="182"/>
    </row>
    <row r="26" spans="1:74" ht="12" customHeight="1">
      <c r="A26" s="1127"/>
      <c r="B26" s="1151"/>
      <c r="C26" s="1152"/>
      <c r="D26" s="1152"/>
      <c r="E26" s="1152"/>
      <c r="F26" s="1152"/>
      <c r="G26" s="1152"/>
      <c r="H26" s="1152"/>
      <c r="I26" s="1152"/>
      <c r="J26" s="1152"/>
      <c r="K26" s="1152"/>
      <c r="L26" s="1152"/>
      <c r="M26" s="1152"/>
      <c r="N26" s="1153"/>
      <c r="O26" s="677"/>
      <c r="P26" s="677"/>
      <c r="Q26" s="677"/>
      <c r="R26" s="677"/>
      <c r="S26" s="677"/>
      <c r="T26" s="677"/>
      <c r="U26" s="677"/>
      <c r="V26" s="677"/>
      <c r="W26" s="677"/>
      <c r="X26" s="677"/>
      <c r="Y26" s="677"/>
      <c r="Z26" s="677"/>
      <c r="AA26" s="677"/>
      <c r="AB26" s="677"/>
      <c r="AC26" s="677"/>
      <c r="AD26" s="677"/>
      <c r="AE26" s="677"/>
      <c r="AF26" s="677"/>
      <c r="AG26" s="677"/>
      <c r="AH26" s="677"/>
      <c r="AI26" s="677"/>
      <c r="AJ26" s="677"/>
      <c r="AK26" s="677"/>
      <c r="AL26" s="677"/>
      <c r="AM26" s="677"/>
      <c r="AN26" s="677"/>
      <c r="AO26" s="677"/>
      <c r="AP26" s="677"/>
      <c r="AQ26" s="677"/>
      <c r="AR26" s="677"/>
      <c r="AS26" s="677"/>
      <c r="AT26" s="677"/>
      <c r="AU26" s="677"/>
      <c r="AV26" s="677"/>
      <c r="AW26" s="677"/>
      <c r="AX26" s="677"/>
      <c r="AY26" s="677"/>
      <c r="AZ26" s="677"/>
      <c r="BA26" s="581" t="s">
        <v>222</v>
      </c>
      <c r="BB26" s="29" t="s">
        <v>438</v>
      </c>
      <c r="BC26" s="575"/>
      <c r="BD26" s="580"/>
      <c r="BE26" s="580"/>
      <c r="BF26" s="580"/>
      <c r="BG26" s="580"/>
      <c r="BH26" s="580"/>
      <c r="BI26" s="580"/>
      <c r="BJ26" s="580"/>
      <c r="BK26" s="580"/>
      <c r="BL26" s="580"/>
      <c r="BM26" s="580"/>
      <c r="BN26" s="580"/>
      <c r="BO26" s="580"/>
      <c r="BP26" s="580"/>
      <c r="BQ26" s="580"/>
      <c r="BR26" s="580"/>
      <c r="BS26" s="580"/>
      <c r="BT26" s="580"/>
      <c r="BU26" s="580"/>
      <c r="BV26" s="182"/>
    </row>
    <row r="27" spans="1:74" ht="12" customHeight="1">
      <c r="A27" s="1127"/>
      <c r="B27" s="681"/>
      <c r="C27" s="677"/>
      <c r="D27" s="677"/>
      <c r="E27" s="677"/>
      <c r="F27" s="677"/>
      <c r="G27" s="677"/>
      <c r="H27" s="677"/>
      <c r="I27" s="677"/>
      <c r="J27" s="677"/>
      <c r="K27" s="677"/>
      <c r="L27" s="677"/>
      <c r="M27" s="677"/>
      <c r="N27" s="677"/>
      <c r="O27" s="677"/>
      <c r="P27" s="677"/>
      <c r="Q27" s="677"/>
      <c r="R27" s="677"/>
      <c r="S27" s="677"/>
      <c r="T27" s="677"/>
      <c r="U27" s="677"/>
      <c r="V27" s="677"/>
      <c r="W27" s="677"/>
      <c r="X27" s="677"/>
      <c r="Y27" s="677"/>
      <c r="Z27" s="677"/>
      <c r="AA27" s="677"/>
      <c r="AB27" s="677"/>
      <c r="AC27" s="677"/>
      <c r="AD27" s="677"/>
      <c r="AE27" s="677"/>
      <c r="AF27" s="677"/>
      <c r="AG27" s="677"/>
      <c r="AH27" s="677"/>
      <c r="AI27" s="677"/>
      <c r="AJ27" s="677"/>
      <c r="AK27" s="677"/>
      <c r="AL27" s="677"/>
      <c r="AM27" s="677"/>
      <c r="AN27" s="677"/>
      <c r="AO27" s="677"/>
      <c r="AP27" s="677"/>
      <c r="AQ27" s="677"/>
      <c r="AR27" s="677"/>
      <c r="AS27" s="677"/>
      <c r="AT27" s="677"/>
      <c r="AU27" s="677"/>
      <c r="AV27" s="677"/>
      <c r="AW27" s="677"/>
      <c r="AX27" s="677"/>
      <c r="AY27" s="677"/>
      <c r="AZ27" s="677"/>
      <c r="BA27" s="574"/>
      <c r="BB27" s="29" t="s">
        <v>375</v>
      </c>
      <c r="BC27" s="575"/>
      <c r="BD27" s="580"/>
      <c r="BE27" s="580"/>
      <c r="BF27" s="580"/>
      <c r="BG27" s="580"/>
      <c r="BH27" s="580"/>
      <c r="BI27" s="580"/>
      <c r="BJ27" s="580"/>
      <c r="BK27" s="580"/>
      <c r="BL27" s="580"/>
      <c r="BM27" s="580"/>
      <c r="BN27" s="580"/>
      <c r="BO27" s="580"/>
      <c r="BP27" s="580"/>
      <c r="BQ27" s="580"/>
      <c r="BR27" s="580"/>
      <c r="BS27" s="580"/>
      <c r="BT27" s="580"/>
      <c r="BU27" s="580"/>
      <c r="BV27" s="182"/>
    </row>
    <row r="28" spans="1:74" ht="12" customHeight="1">
      <c r="A28" s="1139" t="s">
        <v>223</v>
      </c>
      <c r="B28" s="712"/>
      <c r="C28" s="683"/>
      <c r="D28" s="683"/>
      <c r="E28" s="683"/>
      <c r="F28" s="683"/>
      <c r="G28" s="683"/>
      <c r="H28" s="683"/>
      <c r="I28" s="683"/>
      <c r="J28" s="683"/>
      <c r="K28" s="683"/>
      <c r="L28" s="683"/>
      <c r="M28" s="683"/>
      <c r="N28" s="683"/>
      <c r="O28" s="683"/>
      <c r="P28" s="683"/>
      <c r="Q28" s="683"/>
      <c r="R28" s="593"/>
      <c r="S28" s="592"/>
      <c r="T28" s="592"/>
      <c r="U28" s="592"/>
      <c r="V28" s="683"/>
      <c r="W28" s="683"/>
      <c r="X28" s="683"/>
      <c r="Y28" s="683"/>
      <c r="Z28" s="683"/>
      <c r="AA28" s="683"/>
      <c r="AB28" s="683"/>
      <c r="AC28" s="683"/>
      <c r="AD28" s="683"/>
      <c r="AE28" s="683"/>
      <c r="AF28" s="683"/>
      <c r="AG28" s="683"/>
      <c r="AH28" s="683"/>
      <c r="AI28" s="683"/>
      <c r="AJ28" s="683"/>
      <c r="AK28" s="683"/>
      <c r="AL28" s="683"/>
      <c r="AM28" s="683"/>
      <c r="AN28" s="683"/>
      <c r="AO28" s="683"/>
      <c r="AP28" s="683"/>
      <c r="AQ28" s="683"/>
      <c r="AR28" s="683"/>
      <c r="AS28" s="683"/>
      <c r="AT28" s="683"/>
      <c r="AU28" s="683"/>
      <c r="AV28" s="683"/>
      <c r="AW28" s="683"/>
      <c r="AX28" s="677"/>
      <c r="AY28" s="677"/>
      <c r="AZ28" s="677"/>
      <c r="BA28" s="581" t="s">
        <v>222</v>
      </c>
      <c r="BB28" s="29" t="s">
        <v>439</v>
      </c>
      <c r="BC28" s="575"/>
      <c r="BD28" s="580"/>
      <c r="BE28" s="580"/>
      <c r="BF28" s="580"/>
      <c r="BG28" s="580"/>
      <c r="BH28" s="580"/>
      <c r="BI28" s="580"/>
      <c r="BJ28" s="580"/>
      <c r="BK28" s="580"/>
      <c r="BL28" s="580"/>
      <c r="BM28" s="580"/>
      <c r="BN28" s="580"/>
      <c r="BO28" s="580"/>
      <c r="BP28" s="580"/>
      <c r="BQ28" s="580"/>
      <c r="BR28" s="580"/>
      <c r="BS28" s="580"/>
      <c r="BT28" s="580"/>
      <c r="BU28" s="580"/>
      <c r="BV28" s="182"/>
    </row>
    <row r="29" spans="1:74" ht="12" customHeight="1">
      <c r="A29" s="1139"/>
      <c r="B29" s="712"/>
      <c r="C29" s="593"/>
      <c r="D29" s="685"/>
      <c r="E29" s="685"/>
      <c r="F29" s="685"/>
      <c r="G29" s="685"/>
      <c r="H29" s="685"/>
      <c r="I29" s="593"/>
      <c r="J29" s="593"/>
      <c r="K29" s="685"/>
      <c r="L29" s="685"/>
      <c r="M29" s="685"/>
      <c r="N29" s="685"/>
      <c r="O29" s="685"/>
      <c r="P29" s="685"/>
      <c r="Q29" s="685"/>
      <c r="R29" s="685"/>
      <c r="S29" s="699"/>
      <c r="T29" s="699"/>
      <c r="U29" s="685"/>
      <c r="V29" s="593"/>
      <c r="W29" s="593"/>
      <c r="X29" s="685"/>
      <c r="Y29" s="685"/>
      <c r="Z29" s="685"/>
      <c r="AA29" s="685"/>
      <c r="AB29" s="685"/>
      <c r="AC29" s="685"/>
      <c r="AD29" s="685"/>
      <c r="AE29" s="685"/>
      <c r="AF29" s="685"/>
      <c r="AG29" s="685"/>
      <c r="AH29" s="685"/>
      <c r="AI29" s="685"/>
      <c r="AJ29" s="593"/>
      <c r="AK29" s="593"/>
      <c r="AL29" s="685"/>
      <c r="AM29" s="685"/>
      <c r="AN29" s="685"/>
      <c r="AO29" s="685"/>
      <c r="AP29" s="685"/>
      <c r="AQ29" s="685"/>
      <c r="AR29" s="593"/>
      <c r="AS29" s="593"/>
      <c r="AT29" s="685"/>
      <c r="AU29" s="685"/>
      <c r="AV29" s="685"/>
      <c r="AW29" s="683"/>
      <c r="AX29" s="677"/>
      <c r="AY29" s="677"/>
      <c r="AZ29" s="677"/>
      <c r="BA29" s="574"/>
      <c r="BB29" s="585" t="s">
        <v>376</v>
      </c>
      <c r="BC29" s="575"/>
      <c r="BD29" s="580"/>
      <c r="BE29" s="580"/>
      <c r="BF29" s="580"/>
      <c r="BG29" s="580"/>
      <c r="BH29" s="580"/>
      <c r="BI29" s="580"/>
      <c r="BJ29" s="580"/>
      <c r="BK29" s="580"/>
      <c r="BL29" s="580"/>
      <c r="BM29" s="580"/>
      <c r="BN29" s="580"/>
      <c r="BO29" s="580"/>
      <c r="BP29" s="580"/>
      <c r="BQ29" s="580"/>
      <c r="BR29" s="580"/>
      <c r="BS29" s="580"/>
      <c r="BT29" s="580"/>
      <c r="BU29" s="580"/>
      <c r="BV29" s="182"/>
    </row>
    <row r="30" spans="1:74" ht="12" customHeight="1">
      <c r="A30" s="1124"/>
      <c r="B30" s="713"/>
      <c r="C30" s="593"/>
      <c r="D30" s="685"/>
      <c r="E30" s="685"/>
      <c r="F30" s="685"/>
      <c r="G30" s="685"/>
      <c r="H30" s="685"/>
      <c r="I30" s="593"/>
      <c r="J30" s="593"/>
      <c r="K30" s="685"/>
      <c r="L30" s="685"/>
      <c r="M30" s="685"/>
      <c r="N30" s="685"/>
      <c r="O30" s="685"/>
      <c r="P30" s="685"/>
      <c r="Q30" s="685"/>
      <c r="R30" s="685"/>
      <c r="S30" s="685"/>
      <c r="T30" s="685"/>
      <c r="U30" s="685"/>
      <c r="V30" s="593"/>
      <c r="W30" s="593"/>
      <c r="X30" s="685"/>
      <c r="Y30" s="685"/>
      <c r="Z30" s="685"/>
      <c r="AA30" s="685"/>
      <c r="AB30" s="685"/>
      <c r="AC30" s="685"/>
      <c r="AD30" s="685"/>
      <c r="AE30" s="685"/>
      <c r="AF30" s="685"/>
      <c r="AG30" s="685"/>
      <c r="AH30" s="685"/>
      <c r="AI30" s="685"/>
      <c r="AJ30" s="593"/>
      <c r="AK30" s="593"/>
      <c r="AL30" s="685"/>
      <c r="AM30" s="685"/>
      <c r="AN30" s="685"/>
      <c r="AO30" s="685"/>
      <c r="AP30" s="685"/>
      <c r="AQ30" s="685"/>
      <c r="AR30" s="593"/>
      <c r="AS30" s="593"/>
      <c r="AT30" s="685"/>
      <c r="AU30" s="685"/>
      <c r="AV30" s="685"/>
      <c r="AW30" s="683"/>
      <c r="AX30" s="677"/>
      <c r="AY30" s="677"/>
      <c r="AZ30" s="677"/>
      <c r="BA30" s="581" t="s">
        <v>222</v>
      </c>
      <c r="BB30" s="29" t="s">
        <v>399</v>
      </c>
      <c r="BC30" s="575"/>
      <c r="BD30" s="575"/>
      <c r="BE30" s="575"/>
      <c r="BF30" s="575"/>
      <c r="BG30" s="575"/>
      <c r="BH30" s="575"/>
      <c r="BI30" s="575"/>
      <c r="BJ30" s="575"/>
      <c r="BK30" s="575"/>
      <c r="BL30" s="575"/>
      <c r="BM30" s="575"/>
      <c r="BN30" s="575"/>
      <c r="BO30" s="575"/>
      <c r="BP30" s="575"/>
      <c r="BQ30" s="575"/>
      <c r="BR30" s="575"/>
      <c r="BS30" s="575"/>
      <c r="BT30" s="575"/>
      <c r="BU30" s="575"/>
      <c r="BV30" s="182"/>
    </row>
    <row r="31" spans="1:74" ht="12" customHeight="1">
      <c r="A31" s="1124"/>
      <c r="B31" s="714"/>
      <c r="C31" s="593"/>
      <c r="D31" s="685"/>
      <c r="E31" s="685"/>
      <c r="F31" s="685"/>
      <c r="G31" s="685"/>
      <c r="H31" s="685"/>
      <c r="I31" s="593"/>
      <c r="J31" s="593"/>
      <c r="K31" s="685"/>
      <c r="L31" s="685"/>
      <c r="M31" s="685"/>
      <c r="N31" s="685"/>
      <c r="O31" s="685"/>
      <c r="P31" s="685"/>
      <c r="Q31" s="685"/>
      <c r="R31" s="685"/>
      <c r="S31" s="685"/>
      <c r="T31" s="685"/>
      <c r="U31" s="685"/>
      <c r="V31" s="593"/>
      <c r="W31" s="593"/>
      <c r="X31" s="685"/>
      <c r="Y31" s="685"/>
      <c r="Z31" s="685"/>
      <c r="AA31" s="685"/>
      <c r="AB31" s="685"/>
      <c r="AC31" s="685"/>
      <c r="AD31" s="685"/>
      <c r="AE31" s="685"/>
      <c r="AF31" s="685"/>
      <c r="AG31" s="685"/>
      <c r="AH31" s="685"/>
      <c r="AI31" s="685"/>
      <c r="AJ31" s="593"/>
      <c r="AK31" s="593"/>
      <c r="AL31" s="685"/>
      <c r="AM31" s="685"/>
      <c r="AN31" s="685"/>
      <c r="AO31" s="685"/>
      <c r="AP31" s="685"/>
      <c r="AQ31" s="685"/>
      <c r="AR31" s="593"/>
      <c r="AS31" s="593"/>
      <c r="AT31" s="685"/>
      <c r="AU31" s="685"/>
      <c r="AV31" s="685"/>
      <c r="AW31" s="683"/>
      <c r="AX31" s="677"/>
      <c r="AY31" s="677"/>
      <c r="AZ31" s="677"/>
      <c r="BA31" s="574"/>
      <c r="BB31" s="183" t="s">
        <v>397</v>
      </c>
      <c r="BC31" s="575"/>
      <c r="BD31" s="575"/>
      <c r="BE31" s="575"/>
      <c r="BF31" s="575"/>
      <c r="BG31" s="575"/>
      <c r="BH31" s="575"/>
      <c r="BI31" s="575"/>
      <c r="BJ31" s="575"/>
      <c r="BK31" s="575"/>
      <c r="BL31" s="575"/>
      <c r="BM31" s="575"/>
      <c r="BN31" s="575"/>
      <c r="BO31" s="575"/>
      <c r="BP31" s="575"/>
      <c r="BQ31" s="575"/>
      <c r="BR31" s="575"/>
      <c r="BS31" s="575"/>
      <c r="BT31" s="575"/>
      <c r="BU31" s="575"/>
      <c r="BV31" s="182"/>
    </row>
    <row r="32" spans="1:74" ht="12" customHeight="1">
      <c r="A32" s="1124"/>
      <c r="B32" s="715"/>
      <c r="C32" s="700"/>
      <c r="D32" s="685"/>
      <c r="E32" s="685"/>
      <c r="F32" s="685"/>
      <c r="G32" s="685"/>
      <c r="H32" s="685"/>
      <c r="I32" s="685"/>
      <c r="J32" s="685"/>
      <c r="K32" s="685"/>
      <c r="L32" s="685"/>
      <c r="M32" s="685"/>
      <c r="N32" s="685"/>
      <c r="O32" s="685"/>
      <c r="P32" s="685"/>
      <c r="Q32" s="685"/>
      <c r="R32" s="685"/>
      <c r="S32" s="685"/>
      <c r="T32" s="685"/>
      <c r="U32" s="685"/>
      <c r="V32" s="685"/>
      <c r="W32" s="685"/>
      <c r="X32" s="685"/>
      <c r="Y32" s="685"/>
      <c r="Z32" s="685"/>
      <c r="AA32" s="685"/>
      <c r="AB32" s="685"/>
      <c r="AC32" s="685"/>
      <c r="AD32" s="685"/>
      <c r="AE32" s="685"/>
      <c r="AF32" s="685"/>
      <c r="AG32" s="685"/>
      <c r="AH32" s="685"/>
      <c r="AI32" s="685"/>
      <c r="AJ32" s="685"/>
      <c r="AK32" s="685"/>
      <c r="AL32" s="685"/>
      <c r="AM32" s="685"/>
      <c r="AN32" s="685"/>
      <c r="AO32" s="685"/>
      <c r="AP32" s="685"/>
      <c r="AQ32" s="685"/>
      <c r="AR32" s="685"/>
      <c r="AS32" s="685"/>
      <c r="AT32" s="685"/>
      <c r="AU32" s="685"/>
      <c r="AV32" s="685"/>
      <c r="AW32" s="700"/>
      <c r="AX32" s="701"/>
      <c r="AY32" s="677"/>
      <c r="AZ32" s="677"/>
      <c r="BD32" s="29"/>
      <c r="BE32" s="29"/>
      <c r="BF32" s="186" t="s">
        <v>437</v>
      </c>
      <c r="BG32" s="187"/>
      <c r="BH32" s="188"/>
      <c r="BI32" s="189" t="s">
        <v>369</v>
      </c>
      <c r="BJ32" s="190"/>
      <c r="BK32" s="191"/>
      <c r="BL32" s="191" t="s">
        <v>324</v>
      </c>
      <c r="BM32" s="191"/>
      <c r="BN32" s="191"/>
      <c r="BO32" s="189" t="s">
        <v>370</v>
      </c>
      <c r="BP32" s="191"/>
      <c r="BQ32" s="186"/>
      <c r="BR32" s="191" t="s">
        <v>324</v>
      </c>
      <c r="BS32" s="191"/>
      <c r="BT32" s="191"/>
      <c r="BU32" s="189" t="s">
        <v>371</v>
      </c>
      <c r="BV32" s="192"/>
    </row>
    <row r="33" spans="1:74" ht="12" customHeight="1">
      <c r="A33" s="1124"/>
      <c r="B33" s="681"/>
      <c r="C33" s="683"/>
      <c r="D33" s="592"/>
      <c r="E33" s="592"/>
      <c r="F33" s="700"/>
      <c r="G33" s="683"/>
      <c r="H33" s="683"/>
      <c r="I33" s="683"/>
      <c r="J33" s="592"/>
      <c r="K33" s="592"/>
      <c r="L33" s="592"/>
      <c r="M33" s="700"/>
      <c r="N33" s="700"/>
      <c r="O33" s="700"/>
      <c r="P33" s="700"/>
      <c r="Q33" s="700"/>
      <c r="R33" s="700"/>
      <c r="S33" s="700"/>
      <c r="T33" s="700"/>
      <c r="U33" s="700"/>
      <c r="V33" s="700"/>
      <c r="W33" s="700"/>
      <c r="X33" s="592"/>
      <c r="Y33" s="592"/>
      <c r="Z33" s="592"/>
      <c r="AA33" s="702"/>
      <c r="AB33" s="700"/>
      <c r="AC33" s="700"/>
      <c r="AD33" s="700"/>
      <c r="AE33" s="700"/>
      <c r="AF33" s="700"/>
      <c r="AG33" s="700"/>
      <c r="AH33" s="700"/>
      <c r="AI33" s="700"/>
      <c r="AJ33" s="700"/>
      <c r="AK33" s="700"/>
      <c r="AL33" s="592"/>
      <c r="AM33" s="592"/>
      <c r="AN33" s="592"/>
      <c r="AO33" s="700"/>
      <c r="AP33" s="683"/>
      <c r="AQ33" s="683"/>
      <c r="AR33" s="683"/>
      <c r="AS33" s="592"/>
      <c r="AT33" s="592"/>
      <c r="AU33" s="700"/>
      <c r="AV33" s="683"/>
      <c r="AW33" s="683"/>
      <c r="AX33" s="677"/>
      <c r="AY33" s="703"/>
      <c r="AZ33" s="704"/>
      <c r="BB33" s="591"/>
      <c r="BC33" s="591"/>
      <c r="BD33" s="1154" t="s">
        <v>749</v>
      </c>
      <c r="BE33" s="1155"/>
      <c r="BF33" s="1155"/>
      <c r="BG33" s="194"/>
      <c r="BH33" s="195"/>
      <c r="BI33" s="196" t="s">
        <v>325</v>
      </c>
      <c r="BJ33" s="196"/>
      <c r="BK33" s="196"/>
      <c r="BL33" s="197"/>
      <c r="BM33" s="198"/>
      <c r="BN33" s="196"/>
      <c r="BO33" s="196" t="s">
        <v>326</v>
      </c>
      <c r="BP33" s="196"/>
      <c r="BQ33" s="195"/>
      <c r="BR33" s="199"/>
      <c r="BS33" s="200"/>
      <c r="BT33" s="201"/>
      <c r="BU33" s="196" t="s">
        <v>373</v>
      </c>
      <c r="BV33" s="182"/>
    </row>
    <row r="34" spans="1:74" ht="12" customHeight="1">
      <c r="A34" s="1124"/>
      <c r="B34" s="681"/>
      <c r="C34" s="683"/>
      <c r="D34" s="683"/>
      <c r="E34" s="683"/>
      <c r="F34" s="683"/>
      <c r="G34" s="683"/>
      <c r="H34" s="683"/>
      <c r="I34" s="683"/>
      <c r="J34" s="705"/>
      <c r="K34" s="705"/>
      <c r="L34" s="705"/>
      <c r="M34" s="705"/>
      <c r="N34" s="705"/>
      <c r="O34" s="705"/>
      <c r="P34" s="705"/>
      <c r="Q34" s="705"/>
      <c r="R34" s="705"/>
      <c r="S34" s="705"/>
      <c r="T34" s="705"/>
      <c r="U34" s="705"/>
      <c r="V34" s="705"/>
      <c r="W34" s="705"/>
      <c r="X34" s="705"/>
      <c r="Y34" s="705"/>
      <c r="Z34" s="705"/>
      <c r="AA34" s="705"/>
      <c r="AB34" s="705"/>
      <c r="AC34" s="705"/>
      <c r="AD34" s="705"/>
      <c r="AE34" s="705"/>
      <c r="AF34" s="705"/>
      <c r="AG34" s="705"/>
      <c r="AH34" s="705"/>
      <c r="AI34" s="705"/>
      <c r="AJ34" s="705"/>
      <c r="AK34" s="705"/>
      <c r="AL34" s="705"/>
      <c r="AM34" s="705"/>
      <c r="AN34" s="705"/>
      <c r="AO34" s="683"/>
      <c r="AP34" s="683"/>
      <c r="AQ34" s="683"/>
      <c r="AR34" s="683"/>
      <c r="AS34" s="683"/>
      <c r="AT34" s="683"/>
      <c r="AU34" s="683"/>
      <c r="AV34" s="683"/>
      <c r="AW34" s="683"/>
      <c r="AX34" s="677"/>
      <c r="AY34" s="677"/>
      <c r="AZ34" s="677"/>
      <c r="BA34" s="227" t="s">
        <v>435</v>
      </c>
      <c r="BB34" s="193"/>
      <c r="BC34" s="202"/>
      <c r="BD34" s="1154"/>
      <c r="BE34" s="1155"/>
      <c r="BF34" s="1155"/>
      <c r="BG34" s="203"/>
      <c r="BH34" s="204"/>
      <c r="BI34" s="204"/>
      <c r="BJ34" s="205"/>
      <c r="BK34" s="205"/>
      <c r="BL34" s="206"/>
      <c r="BM34" s="207"/>
      <c r="BN34" s="204"/>
      <c r="BO34" s="204"/>
      <c r="BP34" s="205"/>
      <c r="BQ34" s="205"/>
      <c r="BR34" s="206"/>
      <c r="BS34" s="208"/>
      <c r="BT34" s="29"/>
      <c r="BU34" s="204"/>
      <c r="BV34" s="182"/>
    </row>
    <row r="35" spans="1:74" ht="12" customHeight="1">
      <c r="A35" s="1124"/>
      <c r="B35" s="681"/>
      <c r="C35" s="683"/>
      <c r="D35" s="683"/>
      <c r="E35" s="683"/>
      <c r="F35" s="683"/>
      <c r="G35" s="683"/>
      <c r="H35" s="683"/>
      <c r="I35" s="683"/>
      <c r="J35" s="683"/>
      <c r="K35" s="683"/>
      <c r="L35" s="683"/>
      <c r="M35" s="683"/>
      <c r="N35" s="683"/>
      <c r="O35" s="683"/>
      <c r="P35" s="683"/>
      <c r="Q35" s="683"/>
      <c r="R35" s="683"/>
      <c r="S35" s="683"/>
      <c r="T35" s="683"/>
      <c r="U35" s="683"/>
      <c r="V35" s="683"/>
      <c r="W35" s="683"/>
      <c r="X35" s="683"/>
      <c r="Y35" s="683"/>
      <c r="Z35" s="683"/>
      <c r="AA35" s="683"/>
      <c r="AB35" s="683"/>
      <c r="AC35" s="683"/>
      <c r="AD35" s="683"/>
      <c r="AE35" s="683"/>
      <c r="AF35" s="683"/>
      <c r="AG35" s="683"/>
      <c r="AH35" s="683"/>
      <c r="AI35" s="683"/>
      <c r="AJ35" s="683"/>
      <c r="AK35" s="683"/>
      <c r="AL35" s="683"/>
      <c r="AM35" s="683"/>
      <c r="AN35" s="683"/>
      <c r="AO35" s="683"/>
      <c r="AP35" s="683"/>
      <c r="AQ35" s="683"/>
      <c r="AR35" s="683"/>
      <c r="AS35" s="683"/>
      <c r="AT35" s="683"/>
      <c r="AU35" s="683"/>
      <c r="AV35" s="683"/>
      <c r="AW35" s="683"/>
      <c r="AX35" s="686"/>
      <c r="AY35" s="677"/>
      <c r="AZ35" s="677"/>
      <c r="BD35" s="1156" t="s">
        <v>750</v>
      </c>
      <c r="BE35" s="1157"/>
      <c r="BF35" s="1157"/>
      <c r="BG35" s="209"/>
      <c r="BH35" s="210"/>
      <c r="BI35" s="211" t="s">
        <v>327</v>
      </c>
      <c r="BJ35" s="212"/>
      <c r="BK35" s="212"/>
      <c r="BL35" s="213"/>
      <c r="BM35" s="214"/>
      <c r="BN35" s="212"/>
      <c r="BO35" s="211" t="s">
        <v>328</v>
      </c>
      <c r="BP35" s="212"/>
      <c r="BQ35" s="210"/>
      <c r="BR35" s="215"/>
      <c r="BS35" s="216"/>
      <c r="BT35" s="217"/>
      <c r="BU35" s="211" t="s">
        <v>374</v>
      </c>
      <c r="BV35" s="182"/>
    </row>
    <row r="36" spans="1:74" ht="12" customHeight="1">
      <c r="A36" s="1124"/>
      <c r="B36" s="716"/>
      <c r="C36" s="685"/>
      <c r="D36" s="685"/>
      <c r="E36" s="685"/>
      <c r="F36" s="593"/>
      <c r="G36" s="593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593"/>
      <c r="V36" s="593"/>
      <c r="W36" s="685"/>
      <c r="X36" s="685"/>
      <c r="Y36" s="685"/>
      <c r="Z36" s="685"/>
      <c r="AA36" s="685"/>
      <c r="AB36" s="685"/>
      <c r="AC36" s="685"/>
      <c r="AD36" s="685"/>
      <c r="AE36" s="685"/>
      <c r="AF36" s="685"/>
      <c r="AG36" s="685"/>
      <c r="AH36" s="593"/>
      <c r="AI36" s="593"/>
      <c r="AJ36" s="685"/>
      <c r="AK36" s="685"/>
      <c r="AL36" s="685"/>
      <c r="AM36" s="685"/>
      <c r="AN36" s="685"/>
      <c r="AO36" s="685"/>
      <c r="AP36" s="685"/>
      <c r="AQ36" s="685"/>
      <c r="AR36" s="685"/>
      <c r="AS36" s="685"/>
      <c r="AT36" s="593"/>
      <c r="AU36" s="593"/>
      <c r="AV36" s="685"/>
      <c r="AW36" s="685"/>
      <c r="AX36" s="686"/>
      <c r="AY36" s="677"/>
      <c r="AZ36" s="677"/>
      <c r="BA36" s="218"/>
      <c r="BB36" s="218"/>
      <c r="BD36" s="1156"/>
      <c r="BE36" s="1157"/>
      <c r="BF36" s="1157"/>
      <c r="BG36" s="219"/>
      <c r="BH36" s="220"/>
      <c r="BI36" s="211" t="s">
        <v>329</v>
      </c>
      <c r="BJ36" s="212"/>
      <c r="BK36" s="212"/>
      <c r="BL36" s="213"/>
      <c r="BM36" s="214"/>
      <c r="BN36" s="212"/>
      <c r="BO36" s="211" t="s">
        <v>330</v>
      </c>
      <c r="BP36" s="212"/>
      <c r="BQ36" s="220"/>
      <c r="BR36" s="221"/>
      <c r="BS36" s="216"/>
      <c r="BT36" s="185"/>
      <c r="BU36" s="29"/>
      <c r="BV36" s="182"/>
    </row>
    <row r="37" spans="1:74" ht="12" customHeight="1">
      <c r="A37" s="1124"/>
      <c r="B37" s="716"/>
      <c r="C37" s="685"/>
      <c r="D37" s="685"/>
      <c r="E37" s="685"/>
      <c r="F37" s="593"/>
      <c r="G37" s="593"/>
      <c r="H37" s="685"/>
      <c r="I37" s="685"/>
      <c r="J37" s="685"/>
      <c r="K37" s="685"/>
      <c r="L37" s="685"/>
      <c r="M37" s="685"/>
      <c r="N37" s="685"/>
      <c r="O37" s="685"/>
      <c r="P37" s="685"/>
      <c r="Q37" s="685"/>
      <c r="R37" s="685"/>
      <c r="S37" s="685"/>
      <c r="T37" s="685"/>
      <c r="U37" s="593"/>
      <c r="V37" s="593"/>
      <c r="W37" s="685"/>
      <c r="X37" s="685"/>
      <c r="Y37" s="685"/>
      <c r="Z37" s="685"/>
      <c r="AA37" s="685"/>
      <c r="AB37" s="685"/>
      <c r="AC37" s="685"/>
      <c r="AD37" s="685"/>
      <c r="AE37" s="685"/>
      <c r="AF37" s="685"/>
      <c r="AG37" s="685"/>
      <c r="AH37" s="593"/>
      <c r="AI37" s="593"/>
      <c r="AJ37" s="685"/>
      <c r="AK37" s="685"/>
      <c r="AL37" s="685"/>
      <c r="AM37" s="685"/>
      <c r="AN37" s="685"/>
      <c r="AO37" s="685"/>
      <c r="AP37" s="685"/>
      <c r="AQ37" s="685"/>
      <c r="AR37" s="685"/>
      <c r="AS37" s="685"/>
      <c r="AT37" s="593"/>
      <c r="AU37" s="593"/>
      <c r="AV37" s="685"/>
      <c r="AW37" s="685"/>
      <c r="AX37" s="686"/>
      <c r="AY37" s="677"/>
      <c r="AZ37" s="677"/>
      <c r="BA37" s="218"/>
      <c r="BB37" s="222"/>
      <c r="BD37" s="1156"/>
      <c r="BE37" s="1157"/>
      <c r="BF37" s="1157"/>
      <c r="BG37" s="219"/>
      <c r="BH37" s="220"/>
      <c r="BI37" s="211" t="s">
        <v>331</v>
      </c>
      <c r="BJ37" s="212"/>
      <c r="BK37" s="212"/>
      <c r="BL37" s="213"/>
      <c r="BM37" s="214"/>
      <c r="BN37" s="212"/>
      <c r="BO37" s="211" t="s">
        <v>332</v>
      </c>
      <c r="BP37" s="212"/>
      <c r="BQ37" s="220"/>
      <c r="BR37" s="221"/>
      <c r="BS37" s="223"/>
      <c r="BU37" s="587"/>
      <c r="BV37" s="588"/>
    </row>
    <row r="38" spans="1:74" ht="12" customHeight="1">
      <c r="A38" s="1124"/>
      <c r="B38" s="715"/>
      <c r="C38" s="685"/>
      <c r="D38" s="685"/>
      <c r="E38" s="685"/>
      <c r="F38" s="685"/>
      <c r="G38" s="685"/>
      <c r="H38" s="685"/>
      <c r="I38" s="685"/>
      <c r="J38" s="685"/>
      <c r="K38" s="685"/>
      <c r="L38" s="685"/>
      <c r="M38" s="685"/>
      <c r="N38" s="685"/>
      <c r="O38" s="685"/>
      <c r="P38" s="685"/>
      <c r="Q38" s="685"/>
      <c r="R38" s="685"/>
      <c r="S38" s="685"/>
      <c r="T38" s="685"/>
      <c r="U38" s="685"/>
      <c r="V38" s="685"/>
      <c r="W38" s="685"/>
      <c r="X38" s="685"/>
      <c r="Y38" s="685"/>
      <c r="Z38" s="685"/>
      <c r="AA38" s="685"/>
      <c r="AB38" s="685"/>
      <c r="AC38" s="685"/>
      <c r="AD38" s="685"/>
      <c r="AE38" s="685"/>
      <c r="AF38" s="685"/>
      <c r="AG38" s="685"/>
      <c r="AH38" s="685"/>
      <c r="AI38" s="685"/>
      <c r="AJ38" s="685"/>
      <c r="AK38" s="685"/>
      <c r="AL38" s="685"/>
      <c r="AM38" s="685"/>
      <c r="AN38" s="685"/>
      <c r="AO38" s="685"/>
      <c r="AP38" s="685"/>
      <c r="AQ38" s="685"/>
      <c r="AR38" s="685"/>
      <c r="AS38" s="685"/>
      <c r="AT38" s="685"/>
      <c r="AU38" s="685"/>
      <c r="AV38" s="685"/>
      <c r="AW38" s="685"/>
      <c r="AX38" s="677"/>
      <c r="AY38" s="677"/>
      <c r="AZ38" s="677"/>
      <c r="BB38" s="29"/>
      <c r="BC38" s="29"/>
      <c r="BD38" s="225"/>
      <c r="BE38" s="225" t="s">
        <v>372</v>
      </c>
      <c r="BF38" s="226"/>
      <c r="BG38" s="219"/>
      <c r="BH38" s="220"/>
      <c r="BI38" s="220"/>
      <c r="BJ38" s="220"/>
      <c r="BK38" s="220"/>
      <c r="BL38" s="221"/>
      <c r="BM38" s="219"/>
      <c r="BN38" s="220"/>
      <c r="BO38" s="220"/>
      <c r="BP38" s="220"/>
      <c r="BQ38" s="220"/>
      <c r="BR38" s="221"/>
      <c r="BS38" s="223"/>
      <c r="BT38" s="29"/>
      <c r="BU38" s="227" t="s">
        <v>436</v>
      </c>
      <c r="BV38" s="224"/>
    </row>
    <row r="39" spans="1:74" ht="12" customHeight="1">
      <c r="A39" s="1124"/>
      <c r="B39" s="681"/>
      <c r="C39" s="592"/>
      <c r="D39" s="700"/>
      <c r="E39" s="683"/>
      <c r="F39" s="683"/>
      <c r="G39" s="683"/>
      <c r="H39" s="592"/>
      <c r="I39" s="592"/>
      <c r="J39" s="592"/>
      <c r="K39" s="700"/>
      <c r="L39" s="700"/>
      <c r="M39" s="700"/>
      <c r="N39" s="700"/>
      <c r="O39" s="700"/>
      <c r="P39" s="700"/>
      <c r="Q39" s="700"/>
      <c r="R39" s="700"/>
      <c r="S39" s="700"/>
      <c r="T39" s="700"/>
      <c r="U39" s="700"/>
      <c r="V39" s="592"/>
      <c r="W39" s="592"/>
      <c r="X39" s="592"/>
      <c r="Y39" s="702"/>
      <c r="Z39" s="700"/>
      <c r="AA39" s="700"/>
      <c r="AB39" s="700"/>
      <c r="AC39" s="700"/>
      <c r="AD39" s="700"/>
      <c r="AE39" s="700"/>
      <c r="AF39" s="700"/>
      <c r="AG39" s="700"/>
      <c r="AH39" s="700"/>
      <c r="AI39" s="700"/>
      <c r="AJ39" s="592"/>
      <c r="AK39" s="592"/>
      <c r="AL39" s="592"/>
      <c r="AM39" s="700"/>
      <c r="AN39" s="683"/>
      <c r="AO39" s="683"/>
      <c r="AP39" s="683"/>
      <c r="AQ39" s="683"/>
      <c r="AR39" s="683"/>
      <c r="AS39" s="683"/>
      <c r="AT39" s="592"/>
      <c r="AU39" s="592"/>
      <c r="AV39" s="700"/>
      <c r="AW39" s="683"/>
      <c r="AX39" s="677"/>
      <c r="AY39" s="677"/>
      <c r="AZ39" s="677"/>
      <c r="BB39" s="228"/>
      <c r="BD39" s="226"/>
      <c r="BE39" s="589" t="s">
        <v>751</v>
      </c>
      <c r="BF39" s="229"/>
      <c r="BG39" s="230"/>
      <c r="BH39" s="231"/>
      <c r="BI39" s="232" t="s">
        <v>333</v>
      </c>
      <c r="BJ39" s="232"/>
      <c r="BK39" s="232"/>
      <c r="BL39" s="233"/>
      <c r="BM39" s="234"/>
      <c r="BN39" s="232"/>
      <c r="BO39" s="232" t="s">
        <v>334</v>
      </c>
      <c r="BP39" s="232"/>
      <c r="BQ39" s="235"/>
      <c r="BR39" s="236"/>
      <c r="BS39" s="237"/>
      <c r="BV39" s="182"/>
    </row>
    <row r="40" spans="1:74" ht="12" customHeight="1">
      <c r="A40" s="1124"/>
      <c r="B40" s="681"/>
      <c r="C40" s="683"/>
      <c r="D40" s="683"/>
      <c r="E40" s="683"/>
      <c r="F40" s="683"/>
      <c r="G40" s="683"/>
      <c r="H40" s="705"/>
      <c r="I40" s="705"/>
      <c r="J40" s="705"/>
      <c r="K40" s="705"/>
      <c r="L40" s="705"/>
      <c r="M40" s="705"/>
      <c r="N40" s="705"/>
      <c r="O40" s="705"/>
      <c r="P40" s="705"/>
      <c r="Q40" s="705"/>
      <c r="R40" s="705"/>
      <c r="S40" s="705"/>
      <c r="T40" s="705"/>
      <c r="U40" s="705"/>
      <c r="V40" s="705"/>
      <c r="W40" s="705"/>
      <c r="X40" s="705"/>
      <c r="Y40" s="705"/>
      <c r="Z40" s="705"/>
      <c r="AA40" s="705"/>
      <c r="AB40" s="705"/>
      <c r="AC40" s="705"/>
      <c r="AD40" s="705"/>
      <c r="AE40" s="705"/>
      <c r="AF40" s="705"/>
      <c r="AG40" s="705"/>
      <c r="AH40" s="705"/>
      <c r="AI40" s="705"/>
      <c r="AJ40" s="705"/>
      <c r="AK40" s="705"/>
      <c r="AL40" s="705"/>
      <c r="AM40" s="705"/>
      <c r="AN40" s="705"/>
      <c r="AO40" s="705"/>
      <c r="AP40" s="705"/>
      <c r="AQ40" s="705"/>
      <c r="AR40" s="705"/>
      <c r="AS40" s="705"/>
      <c r="AT40" s="683"/>
      <c r="AU40" s="683"/>
      <c r="AV40" s="683"/>
      <c r="AW40" s="683"/>
      <c r="AX40" s="706"/>
      <c r="AY40" s="706"/>
      <c r="AZ40" s="706"/>
      <c r="BA40" s="590"/>
      <c r="BB40" s="590"/>
      <c r="BC40" s="590"/>
      <c r="BE40" s="1140" t="s">
        <v>398</v>
      </c>
      <c r="BF40" s="1140"/>
      <c r="BG40" s="1140"/>
      <c r="BH40" s="1140"/>
      <c r="BI40" s="1140"/>
      <c r="BJ40" s="1140"/>
      <c r="BK40" s="1140"/>
      <c r="BL40" s="1140"/>
      <c r="BM40" s="1140"/>
      <c r="BN40" s="1140"/>
      <c r="BO40" s="1140"/>
      <c r="BP40" s="1140"/>
      <c r="BQ40" s="1140"/>
      <c r="BR40" s="1140"/>
      <c r="BS40" s="1140"/>
      <c r="BT40" s="1140"/>
      <c r="BU40" s="1140"/>
      <c r="BV40" s="1141"/>
    </row>
    <row r="41" spans="1:74" ht="12" customHeight="1">
      <c r="A41" s="1124"/>
      <c r="B41" s="681"/>
      <c r="C41" s="683"/>
      <c r="D41" s="683"/>
      <c r="E41" s="683"/>
      <c r="F41" s="683"/>
      <c r="G41" s="683"/>
      <c r="H41" s="705"/>
      <c r="I41" s="705"/>
      <c r="J41" s="705"/>
      <c r="K41" s="705"/>
      <c r="L41" s="705"/>
      <c r="M41" s="705"/>
      <c r="N41" s="705"/>
      <c r="O41" s="705"/>
      <c r="P41" s="705"/>
      <c r="Q41" s="705"/>
      <c r="R41" s="705"/>
      <c r="S41" s="705"/>
      <c r="T41" s="705"/>
      <c r="U41" s="705"/>
      <c r="V41" s="705"/>
      <c r="W41" s="705"/>
      <c r="X41" s="705"/>
      <c r="Y41" s="705"/>
      <c r="Z41" s="705"/>
      <c r="AA41" s="705"/>
      <c r="AB41" s="705"/>
      <c r="AC41" s="705"/>
      <c r="AD41" s="705"/>
      <c r="AE41" s="705"/>
      <c r="AF41" s="705"/>
      <c r="AG41" s="705"/>
      <c r="AH41" s="705"/>
      <c r="AI41" s="705"/>
      <c r="AJ41" s="705"/>
      <c r="AK41" s="705"/>
      <c r="AL41" s="705"/>
      <c r="AM41" s="705"/>
      <c r="AN41" s="705"/>
      <c r="AO41" s="705"/>
      <c r="AP41" s="705"/>
      <c r="AQ41" s="705"/>
      <c r="AR41" s="705"/>
      <c r="AS41" s="705"/>
      <c r="AT41" s="683"/>
      <c r="AU41" s="683"/>
      <c r="AV41" s="683"/>
      <c r="AW41" s="707"/>
      <c r="AX41" s="706"/>
      <c r="AY41" s="706"/>
      <c r="AZ41" s="706"/>
      <c r="BA41" s="590"/>
      <c r="BB41" s="590"/>
      <c r="BC41" s="590"/>
      <c r="BE41" s="1140"/>
      <c r="BF41" s="1140"/>
      <c r="BG41" s="1140"/>
      <c r="BH41" s="1140"/>
      <c r="BI41" s="1140"/>
      <c r="BJ41" s="1140"/>
      <c r="BK41" s="1140"/>
      <c r="BL41" s="1140"/>
      <c r="BM41" s="1140"/>
      <c r="BN41" s="1140"/>
      <c r="BO41" s="1140"/>
      <c r="BP41" s="1140"/>
      <c r="BQ41" s="1140"/>
      <c r="BR41" s="1140"/>
      <c r="BS41" s="1140"/>
      <c r="BT41" s="1140"/>
      <c r="BU41" s="1140"/>
      <c r="BV41" s="1141"/>
    </row>
    <row r="42" spans="1:74" ht="12" customHeight="1">
      <c r="A42" s="1125"/>
      <c r="B42" s="717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08"/>
      <c r="AA42" s="708"/>
      <c r="AB42" s="708"/>
      <c r="AC42" s="708"/>
      <c r="AD42" s="708"/>
      <c r="AE42" s="708"/>
      <c r="AF42" s="708"/>
      <c r="AG42" s="708"/>
      <c r="AH42" s="708"/>
      <c r="AI42" s="708"/>
      <c r="AJ42" s="708"/>
      <c r="AK42" s="708"/>
      <c r="AL42" s="708"/>
      <c r="AM42" s="708"/>
      <c r="AN42" s="708"/>
      <c r="AO42" s="708"/>
      <c r="AP42" s="708"/>
      <c r="AQ42" s="708"/>
      <c r="AR42" s="708"/>
      <c r="AS42" s="708"/>
      <c r="AT42" s="708"/>
      <c r="AU42" s="708"/>
      <c r="AV42" s="708"/>
      <c r="AW42" s="709"/>
      <c r="AX42" s="710"/>
      <c r="AY42" s="710"/>
      <c r="AZ42" s="711"/>
      <c r="BA42" s="576"/>
      <c r="BB42" s="576"/>
      <c r="BC42" s="576"/>
      <c r="BD42" s="180"/>
      <c r="BE42" s="577"/>
      <c r="BF42" s="577"/>
      <c r="BG42" s="577"/>
      <c r="BH42" s="577"/>
      <c r="BI42" s="577"/>
      <c r="BJ42" s="577"/>
      <c r="BK42" s="577"/>
      <c r="BL42" s="577"/>
      <c r="BM42" s="577"/>
      <c r="BN42" s="577"/>
      <c r="BO42" s="577"/>
      <c r="BP42" s="577"/>
      <c r="BQ42" s="577"/>
      <c r="BR42" s="577"/>
      <c r="BS42" s="577"/>
      <c r="BT42" s="577"/>
      <c r="BU42" s="577"/>
      <c r="BV42" s="578"/>
    </row>
    <row r="43" spans="1:74" ht="12" customHeight="1"/>
    <row r="44" spans="1:74" ht="12" customHeight="1"/>
    <row r="45" spans="1:74" ht="12" customHeight="1"/>
    <row r="46" spans="1:74" ht="12" customHeight="1"/>
    <row r="47" spans="1:74" ht="12" customHeight="1"/>
    <row r="48" spans="1:74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</sheetData>
  <mergeCells count="7">
    <mergeCell ref="A4:A27"/>
    <mergeCell ref="A28:A42"/>
    <mergeCell ref="BE40:BV41"/>
    <mergeCell ref="B4:N5"/>
    <mergeCell ref="B25:N26"/>
    <mergeCell ref="BD33:BF34"/>
    <mergeCell ref="BD35:BF37"/>
  </mergeCells>
  <phoneticPr fontId="4"/>
  <dataValidations disablePrompts="1" count="2">
    <dataValidation type="whole" allowBlank="1" showInputMessage="1" showErrorMessage="1" sqref="BB18:BC18 V39:X39 AJ39:AL39 AL33:AN33 X33:Z33 J33:L33" xr:uid="{00000000-0002-0000-0300-000000000000}">
      <formula1>0</formula1>
      <formula2>99</formula2>
    </dataValidation>
    <dataValidation type="whole" allowBlank="1" showInputMessage="1" showErrorMessage="1" sqref="AT39:AU39 C39 D33:E33 AS33:AT33" xr:uid="{891D81A8-345F-4BE1-8B25-D6089D7084F7}">
      <formula1>0</formula1>
      <formula2>1</formula2>
    </dataValidation>
  </dataValidations>
  <printOptions verticalCentered="1"/>
  <pageMargins left="0.19685039370078741" right="0.19685039370078741" top="0.19685039370078741" bottom="0.19685039370078741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H25"/>
  <sheetViews>
    <sheetView showGridLines="0" zoomScaleNormal="100" zoomScaleSheetLayoutView="100" workbookViewId="0">
      <pane ySplit="5" topLeftCell="A6" activePane="bottomLeft" state="frozen"/>
      <selection activeCell="AI60" sqref="AI60"/>
      <selection pane="bottomLeft" activeCell="AI60" sqref="AI60"/>
    </sheetView>
  </sheetViews>
  <sheetFormatPr defaultColWidth="9" defaultRowHeight="11.4"/>
  <cols>
    <col min="1" max="1" width="9" style="52" hidden="1" customWidth="1"/>
    <col min="2" max="2" width="3.88671875" style="52" customWidth="1"/>
    <col min="3" max="3" width="9.109375" style="52" customWidth="1"/>
    <col min="4" max="4" width="30.6640625" style="52" customWidth="1"/>
    <col min="5" max="5" width="30.109375" style="52" customWidth="1"/>
    <col min="6" max="6" width="9.109375" style="52" customWidth="1"/>
    <col min="7" max="7" width="30.6640625" style="52" customWidth="1"/>
    <col min="8" max="8" width="30.109375" style="52" customWidth="1"/>
    <col min="9" max="19" width="10.6640625" style="52" customWidth="1"/>
    <col min="20" max="16384" width="9" style="52"/>
  </cols>
  <sheetData>
    <row r="1" spans="1:8" ht="12" customHeight="1">
      <c r="E1" s="119"/>
      <c r="F1" s="120"/>
      <c r="G1" s="238"/>
    </row>
    <row r="2" spans="1:8" ht="12" customHeight="1"/>
    <row r="3" spans="1:8" ht="12" customHeight="1"/>
    <row r="4" spans="1:8" ht="15" customHeight="1">
      <c r="B4" s="122" t="s">
        <v>752</v>
      </c>
      <c r="C4" s="123"/>
      <c r="D4" s="124">
        <f>'1.諸元･総合結果その1-1'!I4</f>
        <v>0</v>
      </c>
      <c r="E4" s="125" t="s">
        <v>422</v>
      </c>
      <c r="F4" s="126" t="s">
        <v>28</v>
      </c>
      <c r="G4" s="127" t="str">
        <f>'1.諸元･総合結果その1-1'!T4&amp;" :"&amp;'1.諸元･総合結果その1-1'!Z4</f>
        <v xml:space="preserve"> :</v>
      </c>
      <c r="H4" s="128" t="str">
        <f>IF('1.諸元･総合結果その1-1'!AE4="","■点検日          ","■点検日 "&amp;TEXT('1.諸元･総合結果その1-1'!AE4,"yyyy/m/d"))</f>
        <v xml:space="preserve">■点検日          </v>
      </c>
    </row>
    <row r="5" spans="1:8" ht="21" customHeight="1">
      <c r="A5" s="52">
        <v>2</v>
      </c>
      <c r="B5" s="129">
        <f>'1.諸元･総合結果その1-1'!F5</f>
        <v>0</v>
      </c>
      <c r="C5" s="130"/>
      <c r="D5" s="131">
        <f>'1.諸元･総合結果その1-1'!I5</f>
        <v>0</v>
      </c>
      <c r="E5" s="132" t="str">
        <f>IF('1.諸元･総合結果その1-1'!M5="",""," "&amp;TEXT('1.諸元･総合結果その1-1'!M5,"ge")&amp;"("&amp;TEXT('1.諸元･総合結果その1-1'!M5,"yyyy")&amp;")  "&amp;TEXT('1.諸元･総合結果その1-1'!O5,"0.0")&amp;"m"&amp;"|"&amp;TEXT('1.諸元･総合結果その1-1'!P5,"0")&amp;"| "&amp;'1.諸元･総合結果その1-1'!R5)</f>
        <v/>
      </c>
      <c r="F5" s="133" t="s">
        <v>32</v>
      </c>
      <c r="G5" s="134">
        <f>'1.諸元･総合結果その1-1'!T5</f>
        <v>0</v>
      </c>
      <c r="H5" s="135">
        <f>'1.諸元･総合結果その1-1'!Z5</f>
        <v>0</v>
      </c>
    </row>
    <row r="6" spans="1:8" ht="15" customHeight="1">
      <c r="A6" s="52">
        <v>1</v>
      </c>
      <c r="B6" s="1126" t="s">
        <v>336</v>
      </c>
      <c r="C6" s="47" t="s">
        <v>505</v>
      </c>
      <c r="D6" s="239"/>
      <c r="E6" s="718">
        <f>$A$4+1</f>
        <v>1</v>
      </c>
      <c r="F6" s="58" t="s">
        <v>504</v>
      </c>
      <c r="G6" s="239"/>
      <c r="H6" s="718">
        <f>E6+1</f>
        <v>2</v>
      </c>
    </row>
    <row r="7" spans="1:8" ht="15" customHeight="1">
      <c r="B7" s="1127"/>
      <c r="C7" s="150"/>
      <c r="D7" s="240"/>
      <c r="E7" s="241"/>
      <c r="F7" s="59"/>
      <c r="G7" s="240"/>
      <c r="H7" s="241"/>
    </row>
    <row r="8" spans="1:8" ht="15" customHeight="1">
      <c r="B8" s="1127"/>
      <c r="C8" s="150"/>
      <c r="D8" s="240"/>
      <c r="E8" s="241"/>
      <c r="F8" s="148"/>
      <c r="G8" s="240"/>
      <c r="H8" s="241"/>
    </row>
    <row r="9" spans="1:8" s="104" customFormat="1" ht="15" customHeight="1">
      <c r="B9" s="1127"/>
      <c r="C9" s="1158"/>
      <c r="D9" s="1159"/>
      <c r="E9" s="1160"/>
      <c r="F9" s="1158"/>
      <c r="G9" s="1159"/>
      <c r="H9" s="1160"/>
    </row>
    <row r="10" spans="1:8" ht="180" customHeight="1">
      <c r="B10" s="1127"/>
      <c r="C10" s="1161"/>
      <c r="D10" s="1162"/>
      <c r="E10" s="1163"/>
      <c r="F10" s="1161"/>
      <c r="G10" s="1162"/>
      <c r="H10" s="1163"/>
    </row>
    <row r="11" spans="1:8" ht="15" customHeight="1">
      <c r="B11" s="1127"/>
      <c r="C11" s="150" t="s">
        <v>502</v>
      </c>
      <c r="D11" s="240"/>
      <c r="E11" s="720">
        <f>H6+1</f>
        <v>3</v>
      </c>
      <c r="F11" s="47" t="s">
        <v>503</v>
      </c>
      <c r="G11" s="240"/>
      <c r="H11" s="719">
        <f>E11+1</f>
        <v>4</v>
      </c>
    </row>
    <row r="12" spans="1:8" ht="15" customHeight="1">
      <c r="B12" s="1127"/>
      <c r="C12" s="150"/>
      <c r="D12" s="240"/>
      <c r="E12" s="242"/>
      <c r="F12" s="150"/>
      <c r="G12" s="240"/>
      <c r="H12" s="241"/>
    </row>
    <row r="13" spans="1:8" ht="15" customHeight="1">
      <c r="B13" s="1124" t="str">
        <f>"# " &amp; A6 &amp; "/" &amp; $A$5</f>
        <v># 1/2</v>
      </c>
      <c r="C13" s="150"/>
      <c r="D13" s="240"/>
      <c r="E13" s="242"/>
      <c r="F13" s="150"/>
      <c r="G13" s="240"/>
      <c r="H13" s="241"/>
    </row>
    <row r="14" spans="1:8" ht="15" customHeight="1">
      <c r="B14" s="1124"/>
      <c r="C14" s="1158"/>
      <c r="D14" s="1159"/>
      <c r="E14" s="1160"/>
      <c r="F14" s="1158"/>
      <c r="G14" s="1159"/>
      <c r="H14" s="1160"/>
    </row>
    <row r="15" spans="1:8" ht="180" customHeight="1">
      <c r="B15" s="1125"/>
      <c r="C15" s="1161"/>
      <c r="D15" s="1162"/>
      <c r="E15" s="1163"/>
      <c r="F15" s="1161"/>
      <c r="G15" s="1162"/>
      <c r="H15" s="1163"/>
    </row>
    <row r="16" spans="1:8" ht="15" customHeight="1">
      <c r="A16" s="52">
        <v>2</v>
      </c>
      <c r="B16" s="1126" t="s">
        <v>336</v>
      </c>
      <c r="C16" s="47" t="s">
        <v>587</v>
      </c>
      <c r="D16" s="239"/>
      <c r="E16" s="718">
        <f>H11+1</f>
        <v>5</v>
      </c>
      <c r="F16" s="58" t="s">
        <v>589</v>
      </c>
      <c r="G16" s="239"/>
      <c r="H16" s="718">
        <f>E16+1</f>
        <v>6</v>
      </c>
    </row>
    <row r="17" spans="2:8" ht="15" customHeight="1">
      <c r="B17" s="1127"/>
      <c r="C17" s="150"/>
      <c r="D17" s="240"/>
      <c r="E17" s="241"/>
      <c r="F17" s="59"/>
      <c r="G17" s="240"/>
      <c r="H17" s="241"/>
    </row>
    <row r="18" spans="2:8" ht="15" customHeight="1">
      <c r="B18" s="1127"/>
      <c r="C18" s="150"/>
      <c r="D18" s="240"/>
      <c r="E18" s="241"/>
      <c r="F18" s="148"/>
      <c r="G18" s="240"/>
      <c r="H18" s="241"/>
    </row>
    <row r="19" spans="2:8" s="104" customFormat="1" ht="15" customHeight="1">
      <c r="B19" s="1127"/>
      <c r="C19" s="1158"/>
      <c r="D19" s="1159"/>
      <c r="E19" s="1160"/>
      <c r="F19" s="1158"/>
      <c r="G19" s="1159"/>
      <c r="H19" s="1160"/>
    </row>
    <row r="20" spans="2:8" ht="180" customHeight="1">
      <c r="B20" s="1127"/>
      <c r="C20" s="1161"/>
      <c r="D20" s="1162"/>
      <c r="E20" s="1163"/>
      <c r="F20" s="1161"/>
      <c r="G20" s="1162"/>
      <c r="H20" s="1163"/>
    </row>
    <row r="21" spans="2:8" ht="15" customHeight="1">
      <c r="B21" s="1127"/>
      <c r="C21" s="150" t="s">
        <v>588</v>
      </c>
      <c r="D21" s="240"/>
      <c r="E21" s="720">
        <f>H16+1</f>
        <v>7</v>
      </c>
      <c r="F21" s="47" t="s">
        <v>590</v>
      </c>
      <c r="G21" s="240"/>
      <c r="H21" s="719">
        <f>E21+1</f>
        <v>8</v>
      </c>
    </row>
    <row r="22" spans="2:8" ht="15" customHeight="1">
      <c r="B22" s="1127"/>
      <c r="C22" s="150"/>
      <c r="D22" s="240"/>
      <c r="E22" s="242"/>
      <c r="F22" s="150"/>
      <c r="G22" s="240"/>
      <c r="H22" s="241"/>
    </row>
    <row r="23" spans="2:8" ht="15" customHeight="1">
      <c r="B23" s="1124" t="str">
        <f>"# " &amp; A16 &amp; "/" &amp; $A$5</f>
        <v># 2/2</v>
      </c>
      <c r="C23" s="150"/>
      <c r="D23" s="240"/>
      <c r="E23" s="242"/>
      <c r="F23" s="150"/>
      <c r="G23" s="240"/>
      <c r="H23" s="241"/>
    </row>
    <row r="24" spans="2:8" ht="15" customHeight="1">
      <c r="B24" s="1124"/>
      <c r="C24" s="1158"/>
      <c r="D24" s="1159"/>
      <c r="E24" s="1160"/>
      <c r="F24" s="1158"/>
      <c r="G24" s="1159"/>
      <c r="H24" s="1160"/>
    </row>
    <row r="25" spans="2:8" ht="180" customHeight="1">
      <c r="B25" s="1125"/>
      <c r="C25" s="1161"/>
      <c r="D25" s="1162"/>
      <c r="E25" s="1163"/>
      <c r="F25" s="1161"/>
      <c r="G25" s="1162"/>
      <c r="H25" s="1163"/>
    </row>
  </sheetData>
  <sheetProtection sheet="1" scenarios="1"/>
  <mergeCells count="12">
    <mergeCell ref="B16:B22"/>
    <mergeCell ref="C19:E20"/>
    <mergeCell ref="F19:H20"/>
    <mergeCell ref="B23:B25"/>
    <mergeCell ref="C24:E25"/>
    <mergeCell ref="F24:H25"/>
    <mergeCell ref="B6:B12"/>
    <mergeCell ref="B13:B15"/>
    <mergeCell ref="C9:E10"/>
    <mergeCell ref="F9:H10"/>
    <mergeCell ref="C14:E15"/>
    <mergeCell ref="F14:H15"/>
  </mergeCells>
  <phoneticPr fontId="4"/>
  <printOptions horizontalCentered="1"/>
  <pageMargins left="0.19685039370078741" right="0.19685039370078741" top="0.59055118110236215" bottom="0.19685039370078741" header="0.51181102362204722" footer="0.51181102362204722"/>
  <pageSetup paperSize="9" orientation="landscape" horizontalDpi="300" verticalDpi="300" r:id="rId1"/>
  <headerFooter alignWithMargins="0"/>
  <rowBreaks count="1" manualBreakCount="1">
    <brk id="15" min="1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91" r:id="rId4" name="Button 571">
              <controlPr defaultSize="0" print="0" autoFill="0" autoPict="0" macro="[0]!挿入Click">
                <anchor moveWithCells="1">
                  <from>
                    <xdr:col>6</xdr:col>
                    <xdr:colOff>175260</xdr:colOff>
                    <xdr:row>0</xdr:row>
                    <xdr:rowOff>0</xdr:rowOff>
                  </from>
                  <to>
                    <xdr:col>6</xdr:col>
                    <xdr:colOff>716280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4" r:id="rId5" name="Button 574">
              <controlPr defaultSize="0" print="0" autoFill="0" autoPict="0" macro="[0]!追加Click">
                <anchor moveWithCells="1">
                  <from>
                    <xdr:col>6</xdr:col>
                    <xdr:colOff>784860</xdr:colOff>
                    <xdr:row>0</xdr:row>
                    <xdr:rowOff>0</xdr:rowOff>
                  </from>
                  <to>
                    <xdr:col>6</xdr:col>
                    <xdr:colOff>1287780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5" r:id="rId6" name="Button 575">
              <controlPr defaultSize="0" print="0" autoFill="0" autoPict="0" macro="[0]!切捨Click">
                <anchor moveWithCells="1">
                  <from>
                    <xdr:col>6</xdr:col>
                    <xdr:colOff>1356360</xdr:colOff>
                    <xdr:row>0</xdr:row>
                    <xdr:rowOff>0</xdr:rowOff>
                  </from>
                  <to>
                    <xdr:col>6</xdr:col>
                    <xdr:colOff>1897380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6CA4-5274-49D0-8E94-12E50A667BBB}">
  <sheetPr>
    <tabColor rgb="FFFF0000"/>
    <pageSetUpPr fitToPage="1"/>
  </sheetPr>
  <dimension ref="A2:L42"/>
  <sheetViews>
    <sheetView showGridLines="0" zoomScaleNormal="100" zoomScaleSheetLayoutView="100" workbookViewId="0">
      <selection sqref="A1:L42"/>
    </sheetView>
  </sheetViews>
  <sheetFormatPr defaultColWidth="9" defaultRowHeight="13.2"/>
  <cols>
    <col min="1" max="1" width="9" style="782"/>
    <col min="2" max="2" width="20.44140625" style="782" customWidth="1"/>
    <col min="3" max="4" width="9" style="782"/>
    <col min="5" max="5" width="6.77734375" style="782" customWidth="1"/>
    <col min="6" max="6" width="32.77734375" style="782" customWidth="1"/>
    <col min="7" max="7" width="17.88671875" style="782" customWidth="1"/>
    <col min="8" max="8" width="9.44140625" style="782" customWidth="1"/>
    <col min="9" max="9" width="13.33203125" style="782" customWidth="1"/>
    <col min="10" max="10" width="10.77734375" style="782" customWidth="1"/>
    <col min="11" max="11" width="9.88671875" style="782" customWidth="1"/>
    <col min="12" max="12" width="13.21875" style="782" customWidth="1"/>
    <col min="13" max="16384" width="9" style="782"/>
  </cols>
  <sheetData>
    <row r="2" spans="1:12" ht="13.8" thickBot="1"/>
    <row r="3" spans="1:12" ht="33" customHeight="1" thickBot="1">
      <c r="A3" s="783"/>
      <c r="B3" s="784"/>
      <c r="C3" s="785" t="s">
        <v>886</v>
      </c>
      <c r="E3" s="786" t="s">
        <v>887</v>
      </c>
      <c r="K3" s="787" t="s">
        <v>888</v>
      </c>
      <c r="L3" s="788"/>
    </row>
    <row r="4" spans="1:12" ht="29.25" customHeight="1" thickBot="1">
      <c r="H4" s="782" t="s">
        <v>889</v>
      </c>
      <c r="K4" s="1164"/>
      <c r="L4" s="1165"/>
    </row>
    <row r="5" spans="1:12" ht="24" customHeight="1" thickBot="1">
      <c r="B5" s="1166"/>
      <c r="C5" s="1166"/>
      <c r="D5" s="1166"/>
      <c r="F5" s="1166"/>
      <c r="G5" s="1166"/>
      <c r="H5" s="1166"/>
      <c r="I5" s="790" t="s">
        <v>890</v>
      </c>
      <c r="J5" s="790"/>
    </row>
    <row r="6" spans="1:12" ht="16.8" thickBot="1">
      <c r="B6" s="789"/>
      <c r="C6" s="789"/>
      <c r="D6" s="789"/>
      <c r="F6" s="789"/>
      <c r="G6" s="789"/>
      <c r="I6" s="1167" t="s">
        <v>891</v>
      </c>
      <c r="J6" s="791" t="s">
        <v>892</v>
      </c>
      <c r="K6" s="783" t="s">
        <v>893</v>
      </c>
      <c r="L6" s="792"/>
    </row>
    <row r="7" spans="1:12" ht="16.2">
      <c r="B7" s="789"/>
      <c r="C7" s="789"/>
      <c r="D7" s="789"/>
      <c r="F7" s="789"/>
      <c r="G7" s="789"/>
      <c r="I7" s="1168"/>
      <c r="J7" s="793" t="s">
        <v>894</v>
      </c>
    </row>
    <row r="8" spans="1:12" ht="16.2">
      <c r="B8" s="789"/>
      <c r="C8" s="789"/>
      <c r="D8" s="789"/>
      <c r="F8" s="789"/>
      <c r="G8" s="789"/>
      <c r="I8" s="1169"/>
      <c r="J8" s="793" t="s">
        <v>895</v>
      </c>
    </row>
    <row r="9" spans="1:12" ht="16.2">
      <c r="B9" s="789"/>
      <c r="C9" s="789"/>
      <c r="D9" s="789"/>
      <c r="F9" s="789"/>
      <c r="G9" s="789"/>
      <c r="I9" s="1167" t="s">
        <v>896</v>
      </c>
      <c r="J9" s="793" t="s">
        <v>892</v>
      </c>
    </row>
    <row r="10" spans="1:12" ht="16.8" thickBot="1">
      <c r="B10" s="789"/>
      <c r="C10" s="789"/>
      <c r="D10" s="789"/>
      <c r="F10" s="789"/>
      <c r="G10" s="789"/>
      <c r="I10" s="1168"/>
      <c r="J10" s="793" t="s">
        <v>897</v>
      </c>
    </row>
    <row r="11" spans="1:12" ht="16.2">
      <c r="B11" s="789"/>
      <c r="C11" s="789"/>
      <c r="D11" s="789"/>
      <c r="F11" s="789"/>
      <c r="G11" s="789"/>
      <c r="I11" s="1168"/>
      <c r="J11" s="791" t="s">
        <v>898</v>
      </c>
      <c r="K11" s="1170" t="s">
        <v>899</v>
      </c>
      <c r="L11" s="1171"/>
    </row>
    <row r="12" spans="1:12" ht="16.8" thickBot="1">
      <c r="B12" s="789"/>
      <c r="C12" s="789"/>
      <c r="D12" s="789"/>
      <c r="F12" s="789"/>
      <c r="G12" s="789"/>
      <c r="I12" s="1169"/>
      <c r="J12" s="791" t="s">
        <v>900</v>
      </c>
      <c r="K12" s="1172"/>
      <c r="L12" s="1173"/>
    </row>
    <row r="13" spans="1:12" ht="16.2">
      <c r="B13" s="789"/>
      <c r="C13" s="789"/>
      <c r="D13" s="789"/>
      <c r="F13" s="789"/>
      <c r="G13" s="789"/>
      <c r="I13" s="1167" t="s">
        <v>901</v>
      </c>
      <c r="J13" s="791" t="s">
        <v>902</v>
      </c>
      <c r="K13" s="1187" t="s">
        <v>903</v>
      </c>
      <c r="L13" s="1188"/>
    </row>
    <row r="14" spans="1:12" ht="16.2">
      <c r="B14" s="789"/>
      <c r="C14" s="789"/>
      <c r="D14" s="789"/>
      <c r="F14" s="789"/>
      <c r="G14" s="789"/>
      <c r="I14" s="1168"/>
      <c r="J14" s="791" t="s">
        <v>904</v>
      </c>
      <c r="K14" s="1189"/>
      <c r="L14" s="1190"/>
    </row>
    <row r="15" spans="1:12" ht="16.2">
      <c r="B15" s="789"/>
      <c r="C15" s="789"/>
      <c r="D15" s="789"/>
      <c r="F15" s="789"/>
      <c r="G15" s="789"/>
      <c r="I15" s="1169"/>
      <c r="J15" s="791" t="s">
        <v>905</v>
      </c>
      <c r="K15" s="1189"/>
      <c r="L15" s="1190"/>
    </row>
    <row r="16" spans="1:12" ht="16.2">
      <c r="B16" s="789"/>
      <c r="C16" s="789"/>
      <c r="D16" s="789"/>
      <c r="F16" s="789"/>
      <c r="G16" s="789"/>
      <c r="I16" s="1167" t="s">
        <v>906</v>
      </c>
      <c r="J16" s="791" t="s">
        <v>902</v>
      </c>
      <c r="K16" s="1189"/>
      <c r="L16" s="1190"/>
    </row>
    <row r="17" spans="2:12" ht="16.2">
      <c r="B17" s="789"/>
      <c r="C17" s="789"/>
      <c r="D17" s="789"/>
      <c r="F17" s="789"/>
      <c r="G17" s="789"/>
      <c r="I17" s="1168"/>
      <c r="J17" s="791" t="s">
        <v>904</v>
      </c>
      <c r="K17" s="1189"/>
      <c r="L17" s="1190"/>
    </row>
    <row r="18" spans="2:12" ht="16.8" thickBot="1">
      <c r="B18" s="789"/>
      <c r="C18" s="789"/>
      <c r="D18" s="789"/>
      <c r="F18" s="789"/>
      <c r="G18" s="789"/>
      <c r="I18" s="1169"/>
      <c r="J18" s="791" t="s">
        <v>905</v>
      </c>
      <c r="K18" s="1191"/>
      <c r="L18" s="1192"/>
    </row>
    <row r="19" spans="2:12" ht="16.2">
      <c r="B19" s="789"/>
      <c r="C19" s="789"/>
      <c r="D19" s="789"/>
      <c r="F19" s="789"/>
      <c r="G19" s="789"/>
    </row>
    <row r="20" spans="2:12" ht="16.2">
      <c r="B20" s="789"/>
      <c r="C20" s="789"/>
      <c r="D20" s="789"/>
      <c r="F20" s="789"/>
      <c r="G20" s="789"/>
    </row>
    <row r="21" spans="2:12" ht="16.2">
      <c r="B21" s="789"/>
      <c r="C21" s="789"/>
      <c r="D21" s="789"/>
      <c r="F21" s="789"/>
      <c r="G21" s="789"/>
    </row>
    <row r="22" spans="2:12" ht="16.2">
      <c r="B22" s="789"/>
      <c r="C22" s="789"/>
      <c r="D22" s="789"/>
      <c r="F22" s="789"/>
      <c r="G22" s="789"/>
    </row>
    <row r="23" spans="2:12" ht="16.2">
      <c r="B23" s="789"/>
      <c r="C23" s="789"/>
      <c r="D23" s="789"/>
      <c r="F23" s="789"/>
      <c r="G23" s="789"/>
    </row>
    <row r="24" spans="2:12" ht="16.2">
      <c r="B24" s="789"/>
      <c r="C24" s="789"/>
      <c r="D24" s="789"/>
      <c r="F24" s="789"/>
      <c r="G24" s="789"/>
    </row>
    <row r="25" spans="2:12" ht="16.2">
      <c r="B25" s="789"/>
      <c r="C25" s="789"/>
      <c r="D25" s="789"/>
      <c r="F25" s="789"/>
      <c r="G25" s="789"/>
    </row>
    <row r="26" spans="2:12" ht="16.2">
      <c r="B26" s="789"/>
      <c r="C26" s="789"/>
      <c r="D26" s="789"/>
      <c r="F26" s="789"/>
      <c r="G26" s="789"/>
    </row>
    <row r="27" spans="2:12" ht="16.2">
      <c r="B27" s="789"/>
      <c r="C27" s="789"/>
      <c r="D27" s="789"/>
      <c r="F27" s="789"/>
      <c r="G27" s="789"/>
    </row>
    <row r="28" spans="2:12" ht="16.2">
      <c r="B28" s="789"/>
      <c r="C28" s="789"/>
      <c r="D28" s="789"/>
      <c r="F28" s="789"/>
      <c r="G28" s="789"/>
    </row>
    <row r="29" spans="2:12" ht="16.8" thickBot="1">
      <c r="B29" s="789"/>
      <c r="C29" s="789"/>
      <c r="D29" s="789"/>
      <c r="F29" s="789"/>
      <c r="G29" s="789"/>
    </row>
    <row r="30" spans="2:12" ht="16.2">
      <c r="B30" s="789"/>
      <c r="C30" s="789"/>
      <c r="D30" s="789"/>
      <c r="F30" s="789"/>
      <c r="G30" s="789"/>
      <c r="H30" s="1193" t="s">
        <v>907</v>
      </c>
      <c r="I30" s="1194"/>
      <c r="J30" s="1199" t="s">
        <v>915</v>
      </c>
      <c r="K30" s="1199" t="s">
        <v>908</v>
      </c>
      <c r="L30" s="1202" t="s">
        <v>909</v>
      </c>
    </row>
    <row r="31" spans="2:12" ht="16.2">
      <c r="B31" s="789"/>
      <c r="C31" s="789"/>
      <c r="D31" s="789"/>
      <c r="F31" s="789"/>
      <c r="G31" s="789"/>
      <c r="H31" s="1195"/>
      <c r="I31" s="1196"/>
      <c r="J31" s="1200"/>
      <c r="K31" s="1196"/>
      <c r="L31" s="1203"/>
    </row>
    <row r="32" spans="2:12" ht="16.8" thickBot="1">
      <c r="B32" s="789"/>
      <c r="C32" s="789"/>
      <c r="D32" s="789"/>
      <c r="F32" s="789"/>
      <c r="G32" s="789"/>
      <c r="H32" s="1197"/>
      <c r="I32" s="1198"/>
      <c r="J32" s="1201"/>
      <c r="K32" s="1198"/>
      <c r="L32" s="1204"/>
    </row>
    <row r="33" spans="1:12" ht="13.5" customHeight="1" thickTop="1">
      <c r="B33" s="789"/>
      <c r="C33" s="789"/>
      <c r="D33" s="789"/>
      <c r="F33" s="789"/>
      <c r="G33" s="789"/>
      <c r="H33" s="1205" t="s">
        <v>910</v>
      </c>
      <c r="I33" s="808" t="s">
        <v>911</v>
      </c>
      <c r="J33" s="809"/>
      <c r="K33" s="809"/>
      <c r="L33" s="810"/>
    </row>
    <row r="34" spans="1:12" ht="16.8" thickBot="1">
      <c r="B34" s="789"/>
      <c r="C34" s="789"/>
      <c r="D34" s="789"/>
      <c r="F34" s="789"/>
      <c r="G34" s="789"/>
      <c r="H34" s="1205"/>
      <c r="I34" s="795" t="s">
        <v>912</v>
      </c>
      <c r="J34" s="805"/>
      <c r="K34" s="804"/>
      <c r="L34" s="806"/>
    </row>
    <row r="35" spans="1:12" ht="13.5" customHeight="1">
      <c r="A35" s="1178" t="s">
        <v>926</v>
      </c>
      <c r="B35" s="1179"/>
      <c r="C35" s="1179"/>
      <c r="D35" s="1179"/>
      <c r="E35" s="1179"/>
      <c r="F35" s="1179"/>
      <c r="G35" s="1180"/>
      <c r="H35" s="1206"/>
      <c r="I35" s="795" t="s">
        <v>913</v>
      </c>
      <c r="J35" s="805"/>
      <c r="K35" s="804"/>
      <c r="L35" s="806"/>
    </row>
    <row r="36" spans="1:12">
      <c r="A36" s="1181"/>
      <c r="B36" s="1182"/>
      <c r="C36" s="1182"/>
      <c r="D36" s="1182"/>
      <c r="E36" s="1182"/>
      <c r="F36" s="1182"/>
      <c r="G36" s="1183"/>
      <c r="H36" s="794" t="s">
        <v>914</v>
      </c>
      <c r="I36" s="795" t="s">
        <v>916</v>
      </c>
      <c r="J36" s="796"/>
      <c r="K36" s="797"/>
      <c r="L36" s="798"/>
    </row>
    <row r="37" spans="1:12">
      <c r="A37" s="1181"/>
      <c r="B37" s="1182"/>
      <c r="C37" s="1182"/>
      <c r="D37" s="1182"/>
      <c r="E37" s="1182"/>
      <c r="F37" s="1182"/>
      <c r="G37" s="1183"/>
      <c r="H37" s="807" t="s">
        <v>917</v>
      </c>
      <c r="I37" s="795" t="s">
        <v>918</v>
      </c>
      <c r="J37" s="796"/>
      <c r="K37" s="797"/>
      <c r="L37" s="798"/>
    </row>
    <row r="38" spans="1:12">
      <c r="A38" s="1181"/>
      <c r="B38" s="1182"/>
      <c r="C38" s="1182"/>
      <c r="D38" s="1182"/>
      <c r="E38" s="1182"/>
      <c r="F38" s="1182"/>
      <c r="G38" s="1183"/>
      <c r="H38" s="1174" t="s">
        <v>919</v>
      </c>
      <c r="I38" s="795" t="s">
        <v>920</v>
      </c>
      <c r="J38" s="796"/>
      <c r="K38" s="797"/>
      <c r="L38" s="798"/>
    </row>
    <row r="39" spans="1:12">
      <c r="A39" s="1181"/>
      <c r="B39" s="1182"/>
      <c r="C39" s="1182"/>
      <c r="D39" s="1182"/>
      <c r="E39" s="1182"/>
      <c r="F39" s="1182"/>
      <c r="G39" s="1183"/>
      <c r="H39" s="1175"/>
      <c r="I39" s="799" t="s">
        <v>921</v>
      </c>
      <c r="J39" s="796"/>
      <c r="K39" s="797"/>
      <c r="L39" s="798"/>
    </row>
    <row r="40" spans="1:12">
      <c r="A40" s="1181"/>
      <c r="B40" s="1182"/>
      <c r="C40" s="1182"/>
      <c r="D40" s="1182"/>
      <c r="E40" s="1182"/>
      <c r="F40" s="1182"/>
      <c r="G40" s="1183"/>
      <c r="H40" s="1174" t="s">
        <v>922</v>
      </c>
      <c r="I40" s="799" t="s">
        <v>923</v>
      </c>
      <c r="J40" s="796"/>
      <c r="K40" s="797"/>
      <c r="L40" s="798"/>
    </row>
    <row r="41" spans="1:12">
      <c r="A41" s="1181"/>
      <c r="B41" s="1182"/>
      <c r="C41" s="1182"/>
      <c r="D41" s="1182"/>
      <c r="E41" s="1182"/>
      <c r="F41" s="1182"/>
      <c r="G41" s="1183"/>
      <c r="H41" s="1176"/>
      <c r="I41" s="795" t="s">
        <v>924</v>
      </c>
      <c r="J41" s="796"/>
      <c r="K41" s="797"/>
      <c r="L41" s="798"/>
    </row>
    <row r="42" spans="1:12" ht="13.8" thickBot="1">
      <c r="A42" s="1184"/>
      <c r="B42" s="1185"/>
      <c r="C42" s="1185"/>
      <c r="D42" s="1185"/>
      <c r="E42" s="1185"/>
      <c r="F42" s="1185"/>
      <c r="G42" s="1186"/>
      <c r="H42" s="1177"/>
      <c r="I42" s="800" t="s">
        <v>925</v>
      </c>
      <c r="J42" s="801"/>
      <c r="K42" s="802"/>
      <c r="L42" s="803"/>
    </row>
  </sheetData>
  <mergeCells count="17">
    <mergeCell ref="H38:H39"/>
    <mergeCell ref="H40:H42"/>
    <mergeCell ref="A35:G42"/>
    <mergeCell ref="I13:I15"/>
    <mergeCell ref="K13:L18"/>
    <mergeCell ref="I16:I18"/>
    <mergeCell ref="H30:I32"/>
    <mergeCell ref="J30:J32"/>
    <mergeCell ref="K30:K32"/>
    <mergeCell ref="L30:L32"/>
    <mergeCell ref="H33:H35"/>
    <mergeCell ref="K4:L4"/>
    <mergeCell ref="B5:D5"/>
    <mergeCell ref="F5:H5"/>
    <mergeCell ref="I6:I8"/>
    <mergeCell ref="I9:I12"/>
    <mergeCell ref="K11:L12"/>
  </mergeCells>
  <phoneticPr fontId="4"/>
  <pageMargins left="0.31496062992125984" right="0.31496062992125984" top="0.35433070866141736" bottom="0.35433070866141736" header="0.31496062992125984" footer="0.31496062992125984"/>
  <pageSetup paperSize="9" scale="88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tabColor rgb="FFFF0000"/>
  </sheetPr>
  <dimension ref="A1:L15"/>
  <sheetViews>
    <sheetView showGridLines="0" tabSelected="1" zoomScaleNormal="100" zoomScaleSheetLayoutView="112" workbookViewId="0">
      <pane xSplit="12" ySplit="4" topLeftCell="M5" activePane="bottomRight" state="frozen"/>
      <selection activeCell="AI60" sqref="AI60"/>
      <selection pane="topRight" activeCell="AI60" sqref="AI60"/>
      <selection pane="bottomLeft" activeCell="AI60" sqref="AI60"/>
      <selection pane="bottomRight" activeCell="C10" sqref="C10:G10"/>
    </sheetView>
  </sheetViews>
  <sheetFormatPr defaultColWidth="9" defaultRowHeight="11.4"/>
  <cols>
    <col min="1" max="1" width="9.33203125" style="52" hidden="1" customWidth="1"/>
    <col min="2" max="2" width="3.88671875" style="52" customWidth="1"/>
    <col min="3" max="3" width="9.109375" style="52" customWidth="1"/>
    <col min="4" max="5" width="15.6640625" style="52" customWidth="1"/>
    <col min="6" max="7" width="14.109375" style="52" customWidth="1"/>
    <col min="8" max="8" width="9.109375" style="52" customWidth="1"/>
    <col min="9" max="10" width="15.6640625" style="52" customWidth="1"/>
    <col min="11" max="12" width="14.109375" style="52" customWidth="1"/>
    <col min="13" max="23" width="10.6640625" style="52" customWidth="1"/>
    <col min="24" max="16384" width="9" style="52"/>
  </cols>
  <sheetData>
    <row r="1" spans="1:12" ht="12" customHeight="1">
      <c r="D1" s="119"/>
      <c r="E1" s="119"/>
      <c r="F1" s="119"/>
      <c r="G1" s="119"/>
      <c r="H1" s="120"/>
      <c r="I1" s="238"/>
      <c r="J1" s="238"/>
      <c r="K1" s="238"/>
    </row>
    <row r="2" spans="1:12" ht="12" customHeight="1"/>
    <row r="3" spans="1:12" ht="12" customHeight="1"/>
    <row r="4" spans="1:12" ht="15" customHeight="1">
      <c r="B4" s="122" t="s">
        <v>744</v>
      </c>
      <c r="C4" s="123"/>
      <c r="D4" s="1224">
        <f>'1.諸元･総合結果その1-1'!I4</f>
        <v>0</v>
      </c>
      <c r="E4" s="1225"/>
      <c r="F4" s="1216" t="s">
        <v>422</v>
      </c>
      <c r="G4" s="1217"/>
      <c r="H4" s="126" t="s">
        <v>28</v>
      </c>
      <c r="I4" s="1228" t="str">
        <f>'1.諸元･総合結果その1-1'!T4&amp;" :"&amp;'1.諸元･総合結果その1-1'!Z4</f>
        <v xml:space="preserve"> :</v>
      </c>
      <c r="J4" s="1229"/>
      <c r="K4" s="1222" t="str">
        <f>IF('1.諸元･総合結果その1-1'!AE4="","■点検日          ","■点検日 "&amp;TEXT('1.諸元･総合結果その1-1'!AE4,"yyyy/m/d"))</f>
        <v xml:space="preserve">■点検日          </v>
      </c>
      <c r="L4" s="1223"/>
    </row>
    <row r="5" spans="1:12" ht="21" customHeight="1">
      <c r="A5" s="52">
        <v>1</v>
      </c>
      <c r="B5" s="129">
        <f>'1.諸元･総合結果その1-1'!F5</f>
        <v>0</v>
      </c>
      <c r="C5" s="130"/>
      <c r="D5" s="1226">
        <f>'1.諸元･総合結果その1-1'!I5</f>
        <v>0</v>
      </c>
      <c r="E5" s="1227"/>
      <c r="F5" s="1218" t="str">
        <f>IF('1.諸元･総合結果その1-1'!M5="",""," "&amp;TEXT('1.諸元･総合結果その1-1'!M5,"ge")&amp;"("&amp;TEXT('1.諸元･総合結果その1-1'!M5,"yyyy")&amp;")  "&amp;TEXT('1.諸元･総合結果その1-1'!O5,"0.0")&amp;"m"&amp;"|"&amp;TEXT('1.諸元･総合結果その1-1'!P5,"0")&amp;"| "&amp;'1.諸元･総合結果その1-1'!R5)</f>
        <v/>
      </c>
      <c r="G5" s="1219"/>
      <c r="H5" s="133" t="s">
        <v>32</v>
      </c>
      <c r="I5" s="1220">
        <f>'1.諸元･総合結果その1-1'!T5</f>
        <v>0</v>
      </c>
      <c r="J5" s="1230"/>
      <c r="K5" s="1220">
        <f>'1.諸元･総合結果その1-1'!Z5</f>
        <v>0</v>
      </c>
      <c r="L5" s="1221"/>
    </row>
    <row r="6" spans="1:12" ht="15" customHeight="1">
      <c r="A6" s="52">
        <v>1</v>
      </c>
      <c r="B6" s="1126" t="s">
        <v>709</v>
      </c>
      <c r="C6" s="568">
        <f>H1+1</f>
        <v>1</v>
      </c>
      <c r="D6" s="1210"/>
      <c r="E6" s="1211"/>
      <c r="F6" s="721" t="s">
        <v>726</v>
      </c>
      <c r="G6" s="610"/>
      <c r="H6" s="568">
        <f>C6+1</f>
        <v>2</v>
      </c>
      <c r="I6" s="1210"/>
      <c r="J6" s="1211"/>
      <c r="K6" s="721" t="s">
        <v>726</v>
      </c>
      <c r="L6" s="610"/>
    </row>
    <row r="7" spans="1:12" ht="15" customHeight="1">
      <c r="B7" s="1127"/>
      <c r="C7" s="569" t="s">
        <v>724</v>
      </c>
      <c r="D7" s="726"/>
      <c r="E7" s="240"/>
      <c r="F7" s="721" t="s">
        <v>725</v>
      </c>
      <c r="G7" s="610"/>
      <c r="H7" s="569" t="s">
        <v>724</v>
      </c>
      <c r="I7" s="726"/>
      <c r="J7" s="728"/>
      <c r="K7" s="721" t="s">
        <v>725</v>
      </c>
      <c r="L7" s="610"/>
    </row>
    <row r="8" spans="1:12" ht="15" customHeight="1">
      <c r="B8" s="1127"/>
      <c r="C8" s="569" t="s">
        <v>884</v>
      </c>
      <c r="D8" s="1743"/>
      <c r="E8" s="727"/>
      <c r="F8" s="1212" t="s">
        <v>885</v>
      </c>
      <c r="G8" s="1213"/>
      <c r="H8" s="569" t="s">
        <v>884</v>
      </c>
      <c r="I8" s="1743"/>
      <c r="J8" s="727"/>
      <c r="K8" s="1212" t="s">
        <v>885</v>
      </c>
      <c r="L8" s="1213"/>
    </row>
    <row r="9" spans="1:12" s="104" customFormat="1" ht="15" customHeight="1">
      <c r="B9" s="1127"/>
      <c r="C9" s="614" t="s">
        <v>784</v>
      </c>
      <c r="D9" s="616"/>
      <c r="E9" s="615"/>
      <c r="F9" s="1214"/>
      <c r="G9" s="1215"/>
      <c r="H9" s="614" t="s">
        <v>784</v>
      </c>
      <c r="I9" s="616"/>
      <c r="J9" s="615"/>
      <c r="K9" s="1214"/>
      <c r="L9" s="1215"/>
    </row>
    <row r="10" spans="1:12" ht="189.9" customHeight="1">
      <c r="B10" s="1127"/>
      <c r="C10" s="1207"/>
      <c r="D10" s="1208"/>
      <c r="E10" s="1208"/>
      <c r="F10" s="1208"/>
      <c r="G10" s="1209"/>
      <c r="H10" s="1207"/>
      <c r="I10" s="1208"/>
      <c r="J10" s="1208"/>
      <c r="K10" s="1208"/>
      <c r="L10" s="1209"/>
    </row>
    <row r="11" spans="1:12" ht="15" customHeight="1">
      <c r="B11" s="1127"/>
      <c r="C11" s="568">
        <f>H6+1</f>
        <v>3</v>
      </c>
      <c r="D11" s="1210"/>
      <c r="E11" s="1211"/>
      <c r="F11" s="721" t="s">
        <v>726</v>
      </c>
      <c r="G11" s="610"/>
      <c r="H11" s="568">
        <f>C11+1</f>
        <v>4</v>
      </c>
      <c r="I11" s="1210"/>
      <c r="J11" s="1211"/>
      <c r="K11" s="721" t="s">
        <v>726</v>
      </c>
      <c r="L11" s="610"/>
    </row>
    <row r="12" spans="1:12" ht="15" customHeight="1">
      <c r="B12" s="1127"/>
      <c r="C12" s="569" t="s">
        <v>724</v>
      </c>
      <c r="D12" s="726"/>
      <c r="E12" s="240"/>
      <c r="F12" s="721" t="s">
        <v>725</v>
      </c>
      <c r="G12" s="610"/>
      <c r="H12" s="569" t="s">
        <v>724</v>
      </c>
      <c r="I12" s="726"/>
      <c r="J12" s="240"/>
      <c r="K12" s="721" t="s">
        <v>725</v>
      </c>
      <c r="L12" s="610"/>
    </row>
    <row r="13" spans="1:12" ht="15" customHeight="1">
      <c r="B13" s="1124" t="str">
        <f>"# " &amp; A6 &amp; "/" &amp; $A$5</f>
        <v># 1/1</v>
      </c>
      <c r="C13" s="569" t="s">
        <v>884</v>
      </c>
      <c r="D13" s="1743"/>
      <c r="E13" s="727"/>
      <c r="F13" s="1212" t="s">
        <v>885</v>
      </c>
      <c r="G13" s="1213"/>
      <c r="H13" s="569" t="s">
        <v>884</v>
      </c>
      <c r="I13" s="1743"/>
      <c r="J13" s="727"/>
      <c r="K13" s="1212" t="s">
        <v>885</v>
      </c>
      <c r="L13" s="1213"/>
    </row>
    <row r="14" spans="1:12" ht="15" customHeight="1">
      <c r="B14" s="1124"/>
      <c r="C14" s="614" t="s">
        <v>784</v>
      </c>
      <c r="D14" s="616"/>
      <c r="E14" s="615"/>
      <c r="F14" s="1214"/>
      <c r="G14" s="1215"/>
      <c r="H14" s="614" t="s">
        <v>784</v>
      </c>
      <c r="I14" s="616"/>
      <c r="J14" s="615"/>
      <c r="K14" s="1214"/>
      <c r="L14" s="1215"/>
    </row>
    <row r="15" spans="1:12" ht="189.9" customHeight="1">
      <c r="B15" s="1125"/>
      <c r="C15" s="1207"/>
      <c r="D15" s="1208"/>
      <c r="E15" s="1208"/>
      <c r="F15" s="1208"/>
      <c r="G15" s="1209"/>
      <c r="H15" s="1207"/>
      <c r="I15" s="1208"/>
      <c r="J15" s="1208"/>
      <c r="K15" s="1208"/>
      <c r="L15" s="1209"/>
    </row>
  </sheetData>
  <mergeCells count="22">
    <mergeCell ref="F4:G4"/>
    <mergeCell ref="F5:G5"/>
    <mergeCell ref="K5:L5"/>
    <mergeCell ref="K4:L4"/>
    <mergeCell ref="B6:B12"/>
    <mergeCell ref="F8:G9"/>
    <mergeCell ref="D4:E4"/>
    <mergeCell ref="D5:E5"/>
    <mergeCell ref="D6:E6"/>
    <mergeCell ref="I4:J4"/>
    <mergeCell ref="I5:J5"/>
    <mergeCell ref="I6:J6"/>
    <mergeCell ref="K8:L9"/>
    <mergeCell ref="B13:B15"/>
    <mergeCell ref="C10:G10"/>
    <mergeCell ref="H10:L10"/>
    <mergeCell ref="C15:G15"/>
    <mergeCell ref="H15:L15"/>
    <mergeCell ref="I11:J11"/>
    <mergeCell ref="D11:E11"/>
    <mergeCell ref="K13:L14"/>
    <mergeCell ref="F13:G14"/>
  </mergeCells>
  <phoneticPr fontId="4"/>
  <dataValidations count="3">
    <dataValidation type="list" allowBlank="1" showInputMessage="1" showErrorMessage="1" sqref="L11:L12 L6:L7 G11:G12" xr:uid="{01AAAB65-6E11-41E7-94C5-4A1F3AAD1821}">
      <formula1>"　有,　無,　-"</formula1>
    </dataValidation>
    <dataValidation type="list" allowBlank="1" showInputMessage="1" showErrorMessage="1" sqref="G6:G7" xr:uid="{E3A4F611-BF3F-4C5D-82D9-3385A4E75E36}">
      <formula1>"　有,　無,　－"</formula1>
    </dataValidation>
    <dataValidation type="list" allowBlank="1" showInputMessage="1" showErrorMessage="1" sqref="D8 I8 D13 I13" xr:uid="{D5EB609A-098B-4E8C-A6C4-A18631F4A8F8}">
      <formula1>指標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94" r:id="rId4" name="Button 498">
              <controlPr defaultSize="0" print="0" autoFill="0" autoPict="0" macro="[0]!追加Click">
                <anchor moveWithCells="1" sizeWithCells="1">
                  <from>
                    <xdr:col>7</xdr:col>
                    <xdr:colOff>388620</xdr:colOff>
                    <xdr:row>0</xdr:row>
                    <xdr:rowOff>0</xdr:rowOff>
                  </from>
                  <to>
                    <xdr:col>8</xdr:col>
                    <xdr:colOff>190500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5" name="Button 499">
              <controlPr defaultSize="0" print="0" autoFill="0" autoPict="0" macro="[0]!切捨Click">
                <anchor moveWithCells="1" sizeWithCells="1">
                  <from>
                    <xdr:col>8</xdr:col>
                    <xdr:colOff>259080</xdr:colOff>
                    <xdr:row>0</xdr:row>
                    <xdr:rowOff>0</xdr:rowOff>
                  </from>
                  <to>
                    <xdr:col>8</xdr:col>
                    <xdr:colOff>800100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6" name="Button 500">
              <controlPr defaultSize="0" print="0" autoFill="0" autoPict="0" macro="[0]!挿入Click">
                <anchor moveWithCells="1" sizeWithCells="1">
                  <from>
                    <xdr:col>6</xdr:col>
                    <xdr:colOff>861060</xdr:colOff>
                    <xdr:row>0</xdr:row>
                    <xdr:rowOff>0</xdr:rowOff>
                  </from>
                  <to>
                    <xdr:col>7</xdr:col>
                    <xdr:colOff>327660</xdr:colOff>
                    <xdr:row>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DBA444-2E56-422F-8AF7-DEE3FBEEE027}">
          <x14:formula1>
            <xm:f>work2!$P$2:$P$27</xm:f>
          </x14:formula1>
          <xm:sqref>D7 I12 D12 I7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6">
    <tabColor rgb="FFFF0000"/>
  </sheetPr>
  <dimension ref="A1:P54"/>
  <sheetViews>
    <sheetView showGridLines="0" zoomScaleNormal="100" zoomScaleSheetLayoutView="100" workbookViewId="0">
      <pane ySplit="5" topLeftCell="A6" activePane="bottomLeft" state="frozen"/>
      <selection activeCell="AI60" sqref="AI60"/>
      <selection pane="bottomLeft" activeCell="O58" sqref="O58"/>
    </sheetView>
  </sheetViews>
  <sheetFormatPr defaultColWidth="9" defaultRowHeight="11.4"/>
  <cols>
    <col min="1" max="5" width="2.6640625" style="52" customWidth="1"/>
    <col min="6" max="6" width="3.88671875" style="52" customWidth="1"/>
    <col min="7" max="7" width="28.109375" style="52" customWidth="1"/>
    <col min="8" max="8" width="4.6640625" style="52" customWidth="1"/>
    <col min="9" max="9" width="11.6640625" style="52" customWidth="1"/>
    <col min="10" max="12" width="4.21875" style="52" customWidth="1"/>
    <col min="13" max="13" width="40.6640625" style="52" customWidth="1"/>
    <col min="14" max="14" width="4.6640625" style="52" customWidth="1"/>
    <col min="15" max="15" width="11.6640625" style="52" customWidth="1"/>
    <col min="16" max="16" width="24.33203125" style="52" customWidth="1"/>
    <col min="17" max="27" width="10.6640625" style="52" customWidth="1"/>
    <col min="28" max="16384" width="9" style="52"/>
  </cols>
  <sheetData>
    <row r="1" spans="1:16" hidden="1"/>
    <row r="2" spans="1:16" ht="15" customHeight="1">
      <c r="A2" s="479" t="s">
        <v>645</v>
      </c>
      <c r="B2" s="1234">
        <f>IF(ISNUMBER(I49)=TRUE,I49,'1.諸元･総合結果その1-1'!O5)</f>
        <v>0</v>
      </c>
      <c r="C2" s="1234"/>
      <c r="D2" s="480" t="s">
        <v>646</v>
      </c>
      <c r="E2" s="729">
        <f>IF($I$6="",2,$I$6)</f>
        <v>2</v>
      </c>
      <c r="F2" s="481" t="str">
        <f>"　　　　　　   ■ "&amp;'1.諸元･総合結果その1-1'!I4</f>
        <v xml:space="preserve">　　　　　　   ■ </v>
      </c>
      <c r="G2" s="482"/>
      <c r="H2" s="483"/>
      <c r="I2" s="484"/>
      <c r="J2" s="485"/>
      <c r="K2" s="486"/>
      <c r="L2" s="168" t="s">
        <v>429</v>
      </c>
      <c r="M2" s="169" t="str">
        <f>'1.諸元･総合結果その1-1'!T4&amp;" :"&amp;'1.諸元･総合結果その1-1'!Z4</f>
        <v xml:space="preserve"> :</v>
      </c>
      <c r="N2" s="482"/>
      <c r="O2" s="482"/>
      <c r="P2" s="128" t="str">
        <f>IF('1.諸元･総合結果その1-1'!AE4="","■点検日          ","■点検日 "&amp;TEXT('1.諸元･総合結果その1-1'!AE4,"yyyy/m/d"))</f>
        <v xml:space="preserve">■点検日          </v>
      </c>
    </row>
    <row r="3" spans="1:16" ht="21" customHeight="1">
      <c r="A3" s="479" t="s">
        <v>647</v>
      </c>
      <c r="B3" s="1236">
        <f>IF(ISNUMBER(I50)=TRUE,I50,'1.諸元･総合結果その1-1'!H8)</f>
        <v>0</v>
      </c>
      <c r="C3" s="1236"/>
      <c r="D3" s="480" t="s">
        <v>648</v>
      </c>
      <c r="E3" s="487">
        <f>I6</f>
        <v>0</v>
      </c>
      <c r="F3" s="129" t="str">
        <f>'1.諸元･総合結果その1-1'!F5&amp;" "&amp;'1.諸元･総合結果その1-1'!I5</f>
        <v xml:space="preserve"> </v>
      </c>
      <c r="G3" s="488"/>
      <c r="H3" s="489"/>
      <c r="I3" s="446"/>
      <c r="J3" s="490"/>
      <c r="K3" s="176"/>
      <c r="L3" s="447" t="str">
        <f>IF('1.諸元･総合結果その1-1'!M5="","","■ "&amp;TEXT('1.諸元･総合結果その1-1'!M5,"ge")&amp;"("&amp;TEXT('1.諸元･総合結果その1-1'!M5,"yyyy")&amp;") "&amp;TEXT('1.諸元･総合結果その1-1'!O5,"0.0")&amp;"m|"&amp;TEXT('1.諸元･総合結果その1-1'!P5,"0")&amp;"| "&amp;'1.諸元･総合結果その1-1'!R5)</f>
        <v/>
      </c>
      <c r="M3" s="254">
        <f>'1.諸元･総合結果その1-1'!T5</f>
        <v>0</v>
      </c>
      <c r="N3" s="491"/>
      <c r="O3" s="254">
        <f>'1.諸元･総合結果その1-1'!Z5</f>
        <v>0</v>
      </c>
      <c r="P3" s="492"/>
    </row>
    <row r="4" spans="1:16" s="479" customFormat="1" ht="15" customHeight="1">
      <c r="A4" s="479" t="s">
        <v>649</v>
      </c>
      <c r="B4" s="1239">
        <f>'1.諸元･総合結果その1-1'!T8</f>
        <v>0</v>
      </c>
      <c r="C4" s="1239"/>
      <c r="D4" s="480"/>
      <c r="F4" s="320"/>
      <c r="G4" s="493" t="s">
        <v>67</v>
      </c>
      <c r="H4" s="454" t="s">
        <v>69</v>
      </c>
      <c r="I4" s="454" t="s">
        <v>70</v>
      </c>
      <c r="J4" s="1231" t="s">
        <v>162</v>
      </c>
      <c r="K4" s="1232"/>
      <c r="L4" s="1233"/>
      <c r="M4" s="494" t="s">
        <v>117</v>
      </c>
      <c r="N4" s="454" t="s">
        <v>68</v>
      </c>
      <c r="O4" s="454" t="s">
        <v>81</v>
      </c>
      <c r="P4" s="495" t="s">
        <v>140</v>
      </c>
    </row>
    <row r="5" spans="1:16" s="479" customFormat="1" ht="15" customHeight="1">
      <c r="A5" s="104"/>
      <c r="B5" s="104">
        <f>'1.諸元･総合結果その1-1'!P5</f>
        <v>0</v>
      </c>
      <c r="C5" s="104" t="s">
        <v>650</v>
      </c>
      <c r="D5" s="104"/>
      <c r="E5" s="496"/>
      <c r="F5" s="1123" t="s">
        <v>18</v>
      </c>
      <c r="G5" s="497"/>
      <c r="H5" s="460"/>
      <c r="I5" s="460"/>
      <c r="J5" s="88" t="s">
        <v>163</v>
      </c>
      <c r="K5" s="88" t="s">
        <v>164</v>
      </c>
      <c r="L5" s="498" t="s">
        <v>165</v>
      </c>
      <c r="M5" s="499"/>
      <c r="N5" s="460"/>
      <c r="O5" s="460"/>
      <c r="P5" s="500"/>
    </row>
    <row r="6" spans="1:16" s="104" customFormat="1" ht="15" customHeight="1">
      <c r="C6" s="1235" t="s">
        <v>166</v>
      </c>
      <c r="D6" s="347"/>
      <c r="F6" s="1123"/>
      <c r="G6" s="149" t="s">
        <v>881</v>
      </c>
      <c r="H6" s="461" t="s">
        <v>76</v>
      </c>
      <c r="I6" s="1"/>
      <c r="J6" s="68"/>
      <c r="K6" s="68"/>
      <c r="L6" s="68"/>
      <c r="M6" s="146" t="s">
        <v>116</v>
      </c>
      <c r="N6" s="461" t="s">
        <v>231</v>
      </c>
      <c r="O6" s="33">
        <f>($B$3-0.5*2)*$B$2</f>
        <v>0</v>
      </c>
      <c r="P6" s="5" t="s">
        <v>232</v>
      </c>
    </row>
    <row r="7" spans="1:16" s="104" customFormat="1" ht="15" customHeight="1">
      <c r="C7" s="1235"/>
      <c r="D7" s="345"/>
      <c r="F7" s="1123"/>
      <c r="G7" s="149" t="s">
        <v>233</v>
      </c>
      <c r="H7" s="461" t="s">
        <v>234</v>
      </c>
      <c r="I7" s="2"/>
      <c r="J7" s="69"/>
      <c r="K7" s="69"/>
      <c r="L7" s="60"/>
      <c r="M7" s="146" t="s">
        <v>118</v>
      </c>
      <c r="N7" s="461" t="s">
        <v>235</v>
      </c>
      <c r="O7" s="33">
        <f>$B$4*$B$2*($E$2-1)</f>
        <v>0</v>
      </c>
      <c r="P7" s="730" t="s">
        <v>880</v>
      </c>
    </row>
    <row r="8" spans="1:16" s="104" customFormat="1" ht="15" customHeight="1">
      <c r="C8" s="1235"/>
      <c r="D8" s="345"/>
      <c r="F8" s="1123"/>
      <c r="G8" s="149" t="s">
        <v>236</v>
      </c>
      <c r="H8" s="461" t="s">
        <v>237</v>
      </c>
      <c r="I8" s="2"/>
      <c r="J8" s="69"/>
      <c r="K8" s="69"/>
      <c r="L8" s="60"/>
      <c r="M8" s="146" t="s">
        <v>119</v>
      </c>
      <c r="N8" s="461"/>
      <c r="O8" s="34">
        <f>I11</f>
        <v>0</v>
      </c>
      <c r="P8" s="5" t="s">
        <v>133</v>
      </c>
    </row>
    <row r="9" spans="1:16" s="104" customFormat="1" ht="15" customHeight="1">
      <c r="C9" s="1235"/>
      <c r="D9" s="345"/>
      <c r="F9" s="1123"/>
      <c r="G9" s="149" t="s">
        <v>238</v>
      </c>
      <c r="H9" s="461" t="s">
        <v>76</v>
      </c>
      <c r="I9" s="1"/>
      <c r="J9" s="68"/>
      <c r="K9" s="68"/>
      <c r="L9" s="60"/>
      <c r="M9" s="146" t="s">
        <v>120</v>
      </c>
      <c r="N9" s="461" t="s">
        <v>239</v>
      </c>
      <c r="O9" s="33">
        <f>(I7*2+I8)*$B$2*$E$3</f>
        <v>0</v>
      </c>
      <c r="P9" s="730" t="s">
        <v>337</v>
      </c>
    </row>
    <row r="10" spans="1:16" s="104" customFormat="1" ht="15" customHeight="1">
      <c r="C10" s="1235"/>
      <c r="D10" s="345"/>
      <c r="F10" s="1123"/>
      <c r="G10" s="149" t="s">
        <v>114</v>
      </c>
      <c r="H10" s="461" t="s">
        <v>74</v>
      </c>
      <c r="I10" s="2"/>
      <c r="J10" s="69"/>
      <c r="K10" s="69"/>
      <c r="L10" s="60"/>
      <c r="M10" s="146" t="s">
        <v>121</v>
      </c>
      <c r="N10" s="461" t="s">
        <v>240</v>
      </c>
      <c r="O10" s="33">
        <f>(I7*2+I8)*I10*I9</f>
        <v>0</v>
      </c>
      <c r="P10" s="731" t="s">
        <v>338</v>
      </c>
    </row>
    <row r="11" spans="1:16" s="104" customFormat="1" ht="15" customHeight="1">
      <c r="C11" s="501"/>
      <c r="D11" s="345">
        <v>1</v>
      </c>
      <c r="F11" s="1123"/>
      <c r="G11" s="149" t="s">
        <v>71</v>
      </c>
      <c r="H11" s="461" t="s">
        <v>322</v>
      </c>
      <c r="I11" s="1"/>
      <c r="J11" s="69"/>
      <c r="K11" s="69"/>
      <c r="L11" s="60"/>
      <c r="M11" s="146"/>
      <c r="N11" s="461"/>
      <c r="O11" s="33"/>
      <c r="P11" s="26"/>
    </row>
    <row r="12" spans="1:16" s="104" customFormat="1" ht="15" customHeight="1">
      <c r="D12" s="345"/>
      <c r="F12" s="1237" t="s">
        <v>710</v>
      </c>
      <c r="G12" s="149" t="s">
        <v>241</v>
      </c>
      <c r="H12" s="461" t="s">
        <v>242</v>
      </c>
      <c r="I12" s="2"/>
      <c r="J12" s="69"/>
      <c r="K12" s="69"/>
      <c r="L12" s="60"/>
      <c r="M12" s="110" t="s">
        <v>124</v>
      </c>
      <c r="N12" s="327"/>
      <c r="O12" s="33"/>
      <c r="P12" s="27"/>
    </row>
    <row r="13" spans="1:16" s="104" customFormat="1" ht="15" customHeight="1">
      <c r="D13" s="345"/>
      <c r="F13" s="1237"/>
      <c r="G13" s="149" t="s">
        <v>243</v>
      </c>
      <c r="H13" s="461" t="s">
        <v>244</v>
      </c>
      <c r="I13" s="2"/>
      <c r="J13" s="68"/>
      <c r="K13" s="68"/>
      <c r="L13" s="60"/>
      <c r="M13" s="111" t="s">
        <v>122</v>
      </c>
      <c r="N13" s="460" t="s">
        <v>245</v>
      </c>
      <c r="O13" s="33">
        <f>I12*($B$3-0.5*2)</f>
        <v>0</v>
      </c>
      <c r="P13" s="28" t="s">
        <v>339</v>
      </c>
    </row>
    <row r="14" spans="1:16" s="104" customFormat="1" ht="15" customHeight="1">
      <c r="D14" s="345"/>
      <c r="F14" s="1237"/>
      <c r="G14" s="149"/>
      <c r="H14" s="461"/>
      <c r="I14" s="2"/>
      <c r="J14" s="69"/>
      <c r="K14" s="69"/>
      <c r="L14" s="60"/>
      <c r="M14" s="146" t="s">
        <v>123</v>
      </c>
      <c r="N14" s="461" t="s">
        <v>246</v>
      </c>
      <c r="O14" s="33">
        <f>I13*($B$3-0.5*2)</f>
        <v>0</v>
      </c>
      <c r="P14" s="5" t="s">
        <v>340</v>
      </c>
    </row>
    <row r="15" spans="1:16" s="104" customFormat="1" ht="15" customHeight="1">
      <c r="D15" s="345"/>
      <c r="F15" s="1237"/>
      <c r="G15" s="149" t="s">
        <v>247</v>
      </c>
      <c r="H15" s="461" t="s">
        <v>248</v>
      </c>
      <c r="I15" s="2"/>
      <c r="J15" s="69"/>
      <c r="K15" s="69"/>
      <c r="L15" s="60"/>
      <c r="M15" s="146" t="s">
        <v>249</v>
      </c>
      <c r="N15" s="461" t="s">
        <v>75</v>
      </c>
      <c r="O15" s="33">
        <f>I15*($I$39+$I$40)*2</f>
        <v>0</v>
      </c>
      <c r="P15" s="5" t="s">
        <v>341</v>
      </c>
    </row>
    <row r="16" spans="1:16" s="104" customFormat="1" ht="15" customHeight="1">
      <c r="D16" s="345"/>
      <c r="F16" s="1237"/>
      <c r="G16" s="149" t="s">
        <v>250</v>
      </c>
      <c r="H16" s="461" t="s">
        <v>74</v>
      </c>
      <c r="I16" s="2"/>
      <c r="J16" s="69"/>
      <c r="K16" s="69"/>
      <c r="L16" s="60"/>
      <c r="M16" s="146" t="s">
        <v>251</v>
      </c>
      <c r="N16" s="461" t="s">
        <v>75</v>
      </c>
      <c r="O16" s="33">
        <f t="shared" ref="O16:O38" si="0">I16*($I$39+$I$40)*2</f>
        <v>0</v>
      </c>
      <c r="P16" s="5" t="s">
        <v>342</v>
      </c>
    </row>
    <row r="17" spans="3:16" s="104" customFormat="1" ht="15" customHeight="1">
      <c r="C17" s="502"/>
      <c r="D17" s="345"/>
      <c r="F17" s="1237"/>
      <c r="G17" s="149" t="s">
        <v>252</v>
      </c>
      <c r="H17" s="461" t="s">
        <v>74</v>
      </c>
      <c r="I17" s="2"/>
      <c r="J17" s="69"/>
      <c r="K17" s="69"/>
      <c r="L17" s="60"/>
      <c r="M17" s="146" t="s">
        <v>253</v>
      </c>
      <c r="N17" s="461" t="s">
        <v>75</v>
      </c>
      <c r="O17" s="33">
        <f t="shared" si="0"/>
        <v>0</v>
      </c>
      <c r="P17" s="5" t="s">
        <v>343</v>
      </c>
    </row>
    <row r="18" spans="3:16" s="104" customFormat="1" ht="15" customHeight="1">
      <c r="C18" s="502"/>
      <c r="D18" s="345"/>
      <c r="F18" s="1237"/>
      <c r="G18" s="149" t="s">
        <v>254</v>
      </c>
      <c r="H18" s="461" t="s">
        <v>74</v>
      </c>
      <c r="I18" s="2"/>
      <c r="J18" s="69"/>
      <c r="K18" s="69"/>
      <c r="L18" s="60"/>
      <c r="M18" s="146" t="s">
        <v>255</v>
      </c>
      <c r="N18" s="461" t="s">
        <v>75</v>
      </c>
      <c r="O18" s="33">
        <f t="shared" si="0"/>
        <v>0</v>
      </c>
      <c r="P18" s="5" t="s">
        <v>344</v>
      </c>
    </row>
    <row r="19" spans="3:16" s="104" customFormat="1" ht="15" customHeight="1">
      <c r="C19" s="502"/>
      <c r="D19" s="345"/>
      <c r="F19" s="1237"/>
      <c r="G19" s="149" t="s">
        <v>256</v>
      </c>
      <c r="H19" s="461" t="s">
        <v>74</v>
      </c>
      <c r="I19" s="2"/>
      <c r="J19" s="69"/>
      <c r="K19" s="69"/>
      <c r="L19" s="60"/>
      <c r="M19" s="146" t="s">
        <v>257</v>
      </c>
      <c r="N19" s="461" t="s">
        <v>75</v>
      </c>
      <c r="O19" s="33">
        <f t="shared" si="0"/>
        <v>0</v>
      </c>
      <c r="P19" s="5" t="s">
        <v>345</v>
      </c>
    </row>
    <row r="20" spans="3:16" s="104" customFormat="1" ht="15" customHeight="1">
      <c r="C20" s="502"/>
      <c r="D20" s="345"/>
      <c r="F20" s="1237"/>
      <c r="G20" s="149" t="s">
        <v>258</v>
      </c>
      <c r="H20" s="461" t="s">
        <v>74</v>
      </c>
      <c r="I20" s="2"/>
      <c r="J20" s="69"/>
      <c r="K20" s="69"/>
      <c r="L20" s="60"/>
      <c r="M20" s="146" t="s">
        <v>259</v>
      </c>
      <c r="N20" s="461" t="s">
        <v>75</v>
      </c>
      <c r="O20" s="33">
        <f t="shared" si="0"/>
        <v>0</v>
      </c>
      <c r="P20" s="5" t="s">
        <v>346</v>
      </c>
    </row>
    <row r="21" spans="3:16" s="104" customFormat="1" ht="15" hidden="1" customHeight="1">
      <c r="C21" s="502"/>
      <c r="D21" s="345"/>
      <c r="F21" s="1237"/>
      <c r="G21" s="149" t="s">
        <v>260</v>
      </c>
      <c r="H21" s="461" t="s">
        <v>74</v>
      </c>
      <c r="I21" s="2"/>
      <c r="J21" s="69"/>
      <c r="K21" s="69"/>
      <c r="L21" s="60"/>
      <c r="M21" s="146" t="s">
        <v>261</v>
      </c>
      <c r="N21" s="461" t="s">
        <v>262</v>
      </c>
      <c r="O21" s="33">
        <f t="shared" si="0"/>
        <v>0</v>
      </c>
      <c r="P21" s="5" t="s">
        <v>347</v>
      </c>
    </row>
    <row r="22" spans="3:16" s="104" customFormat="1" ht="15" hidden="1" customHeight="1">
      <c r="C22" s="502"/>
      <c r="D22" s="345"/>
      <c r="F22" s="1237"/>
      <c r="G22" s="149" t="s">
        <v>263</v>
      </c>
      <c r="H22" s="461" t="s">
        <v>74</v>
      </c>
      <c r="I22" s="2"/>
      <c r="J22" s="69"/>
      <c r="K22" s="69"/>
      <c r="L22" s="60"/>
      <c r="M22" s="146" t="s">
        <v>264</v>
      </c>
      <c r="N22" s="461" t="s">
        <v>265</v>
      </c>
      <c r="O22" s="33">
        <f t="shared" si="0"/>
        <v>0</v>
      </c>
      <c r="P22" s="5" t="s">
        <v>348</v>
      </c>
    </row>
    <row r="23" spans="3:16" s="104" customFormat="1" ht="15" hidden="1" customHeight="1">
      <c r="C23" s="502"/>
      <c r="D23" s="345"/>
      <c r="F23" s="1237"/>
      <c r="G23" s="149" t="s">
        <v>266</v>
      </c>
      <c r="H23" s="461" t="s">
        <v>74</v>
      </c>
      <c r="I23" s="2"/>
      <c r="J23" s="69"/>
      <c r="K23" s="69"/>
      <c r="L23" s="60"/>
      <c r="M23" s="146" t="s">
        <v>267</v>
      </c>
      <c r="N23" s="461" t="s">
        <v>268</v>
      </c>
      <c r="O23" s="33">
        <f t="shared" si="0"/>
        <v>0</v>
      </c>
      <c r="P23" s="5" t="s">
        <v>349</v>
      </c>
    </row>
    <row r="24" spans="3:16" s="104" customFormat="1" ht="15" hidden="1" customHeight="1">
      <c r="C24" s="502"/>
      <c r="D24" s="345"/>
      <c r="F24" s="1237"/>
      <c r="G24" s="149" t="s">
        <v>269</v>
      </c>
      <c r="H24" s="461" t="s">
        <v>74</v>
      </c>
      <c r="I24" s="2"/>
      <c r="J24" s="69"/>
      <c r="K24" s="69"/>
      <c r="L24" s="60"/>
      <c r="M24" s="146" t="s">
        <v>270</v>
      </c>
      <c r="N24" s="461" t="s">
        <v>271</v>
      </c>
      <c r="O24" s="33">
        <f t="shared" si="0"/>
        <v>0</v>
      </c>
      <c r="P24" s="5" t="s">
        <v>350</v>
      </c>
    </row>
    <row r="25" spans="3:16" s="104" customFormat="1" ht="15" hidden="1" customHeight="1">
      <c r="C25" s="502"/>
      <c r="D25" s="345"/>
      <c r="F25" s="1237"/>
      <c r="G25" s="149" t="s">
        <v>272</v>
      </c>
      <c r="H25" s="461" t="s">
        <v>74</v>
      </c>
      <c r="I25" s="2"/>
      <c r="J25" s="69"/>
      <c r="K25" s="69"/>
      <c r="L25" s="60"/>
      <c r="M25" s="146" t="s">
        <v>273</v>
      </c>
      <c r="N25" s="461" t="s">
        <v>274</v>
      </c>
      <c r="O25" s="33">
        <f t="shared" si="0"/>
        <v>0</v>
      </c>
      <c r="P25" s="5" t="s">
        <v>351</v>
      </c>
    </row>
    <row r="26" spans="3:16" s="104" customFormat="1" ht="15" hidden="1" customHeight="1">
      <c r="C26" s="502"/>
      <c r="D26" s="345"/>
      <c r="F26" s="1237"/>
      <c r="G26" s="149" t="s">
        <v>275</v>
      </c>
      <c r="H26" s="461" t="s">
        <v>74</v>
      </c>
      <c r="I26" s="2"/>
      <c r="J26" s="69"/>
      <c r="K26" s="69"/>
      <c r="L26" s="60"/>
      <c r="M26" s="146" t="s">
        <v>276</v>
      </c>
      <c r="N26" s="461" t="s">
        <v>277</v>
      </c>
      <c r="O26" s="33">
        <f t="shared" si="0"/>
        <v>0</v>
      </c>
      <c r="P26" s="5" t="s">
        <v>352</v>
      </c>
    </row>
    <row r="27" spans="3:16" s="104" customFormat="1" ht="15" hidden="1" customHeight="1">
      <c r="C27" s="502"/>
      <c r="D27" s="345"/>
      <c r="F27" s="1237"/>
      <c r="G27" s="149" t="s">
        <v>278</v>
      </c>
      <c r="H27" s="461" t="s">
        <v>74</v>
      </c>
      <c r="I27" s="2"/>
      <c r="J27" s="69"/>
      <c r="K27" s="69"/>
      <c r="L27" s="60"/>
      <c r="M27" s="146" t="s">
        <v>279</v>
      </c>
      <c r="N27" s="461" t="s">
        <v>280</v>
      </c>
      <c r="O27" s="33">
        <f t="shared" si="0"/>
        <v>0</v>
      </c>
      <c r="P27" s="5" t="s">
        <v>353</v>
      </c>
    </row>
    <row r="28" spans="3:16" s="104" customFormat="1" ht="15" hidden="1" customHeight="1">
      <c r="C28" s="502"/>
      <c r="D28" s="345"/>
      <c r="F28" s="1237"/>
      <c r="G28" s="149" t="s">
        <v>281</v>
      </c>
      <c r="H28" s="461" t="s">
        <v>74</v>
      </c>
      <c r="I28" s="2"/>
      <c r="J28" s="69"/>
      <c r="K28" s="69"/>
      <c r="L28" s="60"/>
      <c r="M28" s="146" t="s">
        <v>282</v>
      </c>
      <c r="N28" s="461" t="s">
        <v>283</v>
      </c>
      <c r="O28" s="33">
        <f t="shared" si="0"/>
        <v>0</v>
      </c>
      <c r="P28" s="5" t="s">
        <v>354</v>
      </c>
    </row>
    <row r="29" spans="3:16" s="104" customFormat="1" ht="15" hidden="1" customHeight="1">
      <c r="C29" s="502"/>
      <c r="D29" s="345"/>
      <c r="F29" s="1237"/>
      <c r="G29" s="149" t="s">
        <v>284</v>
      </c>
      <c r="H29" s="461" t="s">
        <v>74</v>
      </c>
      <c r="I29" s="2"/>
      <c r="J29" s="69"/>
      <c r="K29" s="69"/>
      <c r="L29" s="60"/>
      <c r="M29" s="146" t="s">
        <v>285</v>
      </c>
      <c r="N29" s="461" t="s">
        <v>286</v>
      </c>
      <c r="O29" s="33">
        <f t="shared" si="0"/>
        <v>0</v>
      </c>
      <c r="P29" s="5" t="s">
        <v>355</v>
      </c>
    </row>
    <row r="30" spans="3:16" s="104" customFormat="1" ht="15" hidden="1" customHeight="1">
      <c r="C30" s="502"/>
      <c r="D30" s="345"/>
      <c r="F30" s="1237"/>
      <c r="G30" s="149" t="s">
        <v>287</v>
      </c>
      <c r="H30" s="461" t="s">
        <v>74</v>
      </c>
      <c r="I30" s="2"/>
      <c r="J30" s="69"/>
      <c r="K30" s="69"/>
      <c r="L30" s="60"/>
      <c r="M30" s="146" t="s">
        <v>288</v>
      </c>
      <c r="N30" s="461" t="s">
        <v>289</v>
      </c>
      <c r="O30" s="33">
        <f t="shared" si="0"/>
        <v>0</v>
      </c>
      <c r="P30" s="5" t="s">
        <v>356</v>
      </c>
    </row>
    <row r="31" spans="3:16" s="104" customFormat="1" ht="15" hidden="1" customHeight="1">
      <c r="C31" s="502"/>
      <c r="D31" s="345"/>
      <c r="F31" s="1237"/>
      <c r="G31" s="149" t="s">
        <v>290</v>
      </c>
      <c r="H31" s="461" t="s">
        <v>74</v>
      </c>
      <c r="I31" s="2"/>
      <c r="J31" s="69"/>
      <c r="K31" s="69"/>
      <c r="L31" s="60"/>
      <c r="M31" s="146" t="s">
        <v>291</v>
      </c>
      <c r="N31" s="461" t="s">
        <v>292</v>
      </c>
      <c r="O31" s="33">
        <f t="shared" si="0"/>
        <v>0</v>
      </c>
      <c r="P31" s="5" t="s">
        <v>357</v>
      </c>
    </row>
    <row r="32" spans="3:16" s="104" customFormat="1" ht="15" hidden="1" customHeight="1">
      <c r="C32" s="502"/>
      <c r="D32" s="345"/>
      <c r="F32" s="1237"/>
      <c r="G32" s="149" t="s">
        <v>293</v>
      </c>
      <c r="H32" s="461" t="s">
        <v>74</v>
      </c>
      <c r="I32" s="2"/>
      <c r="J32" s="69"/>
      <c r="K32" s="69"/>
      <c r="L32" s="60"/>
      <c r="M32" s="146" t="s">
        <v>294</v>
      </c>
      <c r="N32" s="461" t="s">
        <v>295</v>
      </c>
      <c r="O32" s="33">
        <f t="shared" si="0"/>
        <v>0</v>
      </c>
      <c r="P32" s="5" t="s">
        <v>358</v>
      </c>
    </row>
    <row r="33" spans="3:16" s="104" customFormat="1" ht="15" hidden="1" customHeight="1">
      <c r="C33" s="502"/>
      <c r="D33" s="345"/>
      <c r="F33" s="1237"/>
      <c r="G33" s="149" t="s">
        <v>296</v>
      </c>
      <c r="H33" s="461" t="s">
        <v>74</v>
      </c>
      <c r="I33" s="2"/>
      <c r="J33" s="69"/>
      <c r="K33" s="69"/>
      <c r="L33" s="60"/>
      <c r="M33" s="146" t="s">
        <v>297</v>
      </c>
      <c r="N33" s="461" t="s">
        <v>298</v>
      </c>
      <c r="O33" s="33">
        <f t="shared" si="0"/>
        <v>0</v>
      </c>
      <c r="P33" s="5" t="s">
        <v>359</v>
      </c>
    </row>
    <row r="34" spans="3:16" s="104" customFormat="1" ht="15" hidden="1" customHeight="1">
      <c r="C34" s="502"/>
      <c r="D34" s="345"/>
      <c r="F34" s="1237"/>
      <c r="G34" s="149" t="s">
        <v>299</v>
      </c>
      <c r="H34" s="461" t="s">
        <v>74</v>
      </c>
      <c r="I34" s="2"/>
      <c r="J34" s="69"/>
      <c r="K34" s="69"/>
      <c r="L34" s="60"/>
      <c r="M34" s="146" t="s">
        <v>300</v>
      </c>
      <c r="N34" s="461" t="s">
        <v>301</v>
      </c>
      <c r="O34" s="33">
        <f t="shared" si="0"/>
        <v>0</v>
      </c>
      <c r="P34" s="5" t="s">
        <v>360</v>
      </c>
    </row>
    <row r="35" spans="3:16" s="104" customFormat="1" ht="15" hidden="1" customHeight="1">
      <c r="C35" s="502"/>
      <c r="D35" s="345"/>
      <c r="F35" s="1237"/>
      <c r="G35" s="149" t="s">
        <v>302</v>
      </c>
      <c r="H35" s="461" t="s">
        <v>74</v>
      </c>
      <c r="I35" s="2"/>
      <c r="J35" s="69"/>
      <c r="K35" s="69"/>
      <c r="L35" s="60"/>
      <c r="M35" s="146" t="s">
        <v>303</v>
      </c>
      <c r="N35" s="461" t="s">
        <v>304</v>
      </c>
      <c r="O35" s="33">
        <f t="shared" si="0"/>
        <v>0</v>
      </c>
      <c r="P35" s="5" t="s">
        <v>361</v>
      </c>
    </row>
    <row r="36" spans="3:16" s="104" customFormat="1" ht="15" hidden="1" customHeight="1">
      <c r="C36" s="502"/>
      <c r="D36" s="345"/>
      <c r="F36" s="1237"/>
      <c r="G36" s="149" t="s">
        <v>305</v>
      </c>
      <c r="H36" s="461" t="s">
        <v>74</v>
      </c>
      <c r="I36" s="2"/>
      <c r="J36" s="69"/>
      <c r="K36" s="69"/>
      <c r="L36" s="60"/>
      <c r="M36" s="146" t="s">
        <v>306</v>
      </c>
      <c r="N36" s="461" t="s">
        <v>307</v>
      </c>
      <c r="O36" s="33">
        <f>I36*($I$39+$I$40)*2</f>
        <v>0</v>
      </c>
      <c r="P36" s="5" t="s">
        <v>362</v>
      </c>
    </row>
    <row r="37" spans="3:16" s="104" customFormat="1" ht="15" hidden="1" customHeight="1">
      <c r="C37" s="502"/>
      <c r="D37" s="345"/>
      <c r="F37" s="1237"/>
      <c r="G37" s="149" t="s">
        <v>308</v>
      </c>
      <c r="H37" s="461" t="s">
        <v>74</v>
      </c>
      <c r="I37" s="2"/>
      <c r="J37" s="69"/>
      <c r="K37" s="69"/>
      <c r="L37" s="60"/>
      <c r="M37" s="146" t="s">
        <v>309</v>
      </c>
      <c r="N37" s="461" t="s">
        <v>310</v>
      </c>
      <c r="O37" s="33">
        <f t="shared" si="0"/>
        <v>0</v>
      </c>
      <c r="P37" s="5" t="s">
        <v>363</v>
      </c>
    </row>
    <row r="38" spans="3:16" s="104" customFormat="1" ht="15" hidden="1" customHeight="1">
      <c r="C38" s="502"/>
      <c r="D38" s="345"/>
      <c r="F38" s="1237"/>
      <c r="G38" s="149" t="s">
        <v>311</v>
      </c>
      <c r="H38" s="461" t="s">
        <v>74</v>
      </c>
      <c r="I38" s="2"/>
      <c r="J38" s="69"/>
      <c r="K38" s="69"/>
      <c r="L38" s="60"/>
      <c r="M38" s="146" t="s">
        <v>312</v>
      </c>
      <c r="N38" s="461" t="s">
        <v>313</v>
      </c>
      <c r="O38" s="33">
        <f t="shared" si="0"/>
        <v>0</v>
      </c>
      <c r="P38" s="5" t="s">
        <v>364</v>
      </c>
    </row>
    <row r="39" spans="3:16" s="104" customFormat="1" ht="15" customHeight="1">
      <c r="C39" s="502"/>
      <c r="D39" s="345"/>
      <c r="F39" s="1237"/>
      <c r="G39" s="149" t="s">
        <v>87</v>
      </c>
      <c r="H39" s="461" t="s">
        <v>74</v>
      </c>
      <c r="I39" s="2"/>
      <c r="J39" s="69"/>
      <c r="K39" s="69"/>
      <c r="L39" s="60"/>
      <c r="M39" s="146" t="s">
        <v>125</v>
      </c>
      <c r="N39" s="461" t="s">
        <v>77</v>
      </c>
      <c r="O39" s="34">
        <f>I45</f>
        <v>0</v>
      </c>
      <c r="P39" s="5" t="s">
        <v>134</v>
      </c>
    </row>
    <row r="40" spans="3:16" s="104" customFormat="1" ht="15" customHeight="1">
      <c r="C40" s="502"/>
      <c r="D40" s="345"/>
      <c r="F40" s="1237"/>
      <c r="G40" s="149" t="s">
        <v>88</v>
      </c>
      <c r="H40" s="461" t="s">
        <v>323</v>
      </c>
      <c r="I40" s="2"/>
      <c r="J40" s="69"/>
      <c r="K40" s="69"/>
      <c r="L40" s="60"/>
      <c r="M40" s="146" t="s">
        <v>126</v>
      </c>
      <c r="N40" s="461" t="s">
        <v>240</v>
      </c>
      <c r="O40" s="33">
        <f>($B$3-0.5*2)*$B$2</f>
        <v>0</v>
      </c>
      <c r="P40" s="5" t="s">
        <v>314</v>
      </c>
    </row>
    <row r="41" spans="3:16" s="104" customFormat="1" ht="15" customHeight="1">
      <c r="C41" s="502"/>
      <c r="D41" s="345"/>
      <c r="F41" s="1237"/>
      <c r="G41" s="149" t="s">
        <v>72</v>
      </c>
      <c r="H41" s="461" t="s">
        <v>240</v>
      </c>
      <c r="I41" s="1"/>
      <c r="J41" s="69"/>
      <c r="K41" s="69"/>
      <c r="L41" s="60"/>
      <c r="M41" s="146" t="s">
        <v>127</v>
      </c>
      <c r="N41" s="461" t="s">
        <v>315</v>
      </c>
      <c r="O41" s="33">
        <f>($B$3-0.5*2)*($B$5+1)</f>
        <v>-1</v>
      </c>
      <c r="P41" s="730" t="s">
        <v>135</v>
      </c>
    </row>
    <row r="42" spans="3:16" s="104" customFormat="1" ht="15" customHeight="1">
      <c r="C42" s="502"/>
      <c r="D42" s="345"/>
      <c r="F42" s="1237"/>
      <c r="G42" s="149"/>
      <c r="H42" s="106"/>
      <c r="I42" s="3"/>
      <c r="J42" s="69"/>
      <c r="K42" s="69"/>
      <c r="L42" s="60"/>
      <c r="M42" s="146" t="s">
        <v>128</v>
      </c>
      <c r="N42" s="461" t="s">
        <v>240</v>
      </c>
      <c r="O42" s="33">
        <f>0.5*6*B2</f>
        <v>0</v>
      </c>
      <c r="P42" s="5" t="s">
        <v>365</v>
      </c>
    </row>
    <row r="43" spans="3:16" s="104" customFormat="1" ht="15" customHeight="1">
      <c r="D43" s="345"/>
      <c r="F43" s="1237"/>
      <c r="G43" s="503" t="s">
        <v>493</v>
      </c>
      <c r="H43" s="461" t="s">
        <v>240</v>
      </c>
      <c r="I43" s="1"/>
      <c r="J43" s="69"/>
      <c r="K43" s="69"/>
      <c r="L43" s="60"/>
      <c r="M43" s="146" t="s">
        <v>499</v>
      </c>
      <c r="N43" s="461" t="s">
        <v>74</v>
      </c>
      <c r="O43" s="34">
        <f>$B$2*2</f>
        <v>0</v>
      </c>
      <c r="P43" s="5" t="s">
        <v>498</v>
      </c>
    </row>
    <row r="44" spans="3:16" s="104" customFormat="1" ht="15" customHeight="1">
      <c r="D44" s="345"/>
      <c r="F44" s="1237"/>
      <c r="G44" s="149" t="s">
        <v>73</v>
      </c>
      <c r="H44" s="461" t="s">
        <v>323</v>
      </c>
      <c r="I44" s="2"/>
      <c r="J44" s="68"/>
      <c r="K44" s="68"/>
      <c r="L44" s="60"/>
      <c r="M44" s="146" t="s">
        <v>129</v>
      </c>
      <c r="N44" s="461" t="s">
        <v>237</v>
      </c>
      <c r="O44" s="33">
        <f>$B$2*2</f>
        <v>0</v>
      </c>
      <c r="P44" s="5" t="s">
        <v>316</v>
      </c>
    </row>
    <row r="45" spans="3:16" s="104" customFormat="1" ht="15" customHeight="1">
      <c r="D45" s="345"/>
      <c r="F45" s="1237"/>
      <c r="G45" s="149" t="s">
        <v>381</v>
      </c>
      <c r="H45" s="461" t="s">
        <v>382</v>
      </c>
      <c r="I45" s="1"/>
      <c r="J45" s="68"/>
      <c r="K45" s="68"/>
      <c r="L45" s="60"/>
      <c r="M45" s="146" t="s">
        <v>130</v>
      </c>
      <c r="N45" s="461" t="s">
        <v>317</v>
      </c>
      <c r="O45" s="33">
        <f>$B$2*2</f>
        <v>0</v>
      </c>
      <c r="P45" s="5" t="s">
        <v>318</v>
      </c>
    </row>
    <row r="46" spans="3:16" s="104" customFormat="1" ht="15" customHeight="1">
      <c r="D46" s="345"/>
      <c r="F46" s="1237"/>
      <c r="G46" s="149" t="s">
        <v>115</v>
      </c>
      <c r="H46" s="461" t="s">
        <v>77</v>
      </c>
      <c r="I46" s="1"/>
      <c r="J46" s="68"/>
      <c r="K46" s="68"/>
      <c r="L46" s="60"/>
      <c r="M46" s="146"/>
      <c r="N46" s="461"/>
      <c r="O46" s="38"/>
      <c r="P46" s="5"/>
    </row>
    <row r="47" spans="3:16" s="104" customFormat="1" ht="15" customHeight="1">
      <c r="D47" s="345"/>
      <c r="F47" s="1237"/>
      <c r="G47" s="149"/>
      <c r="H47" s="106"/>
      <c r="I47" s="3"/>
      <c r="J47" s="69"/>
      <c r="K47" s="69"/>
      <c r="L47" s="60"/>
      <c r="M47" s="146" t="s">
        <v>131</v>
      </c>
      <c r="N47" s="461" t="s">
        <v>319</v>
      </c>
      <c r="O47" s="33">
        <f>$B$3*$B$2</f>
        <v>0</v>
      </c>
      <c r="P47" s="5" t="s">
        <v>320</v>
      </c>
    </row>
    <row r="48" spans="3:16" s="104" customFormat="1" ht="15" customHeight="1">
      <c r="D48" s="345"/>
      <c r="F48" s="1237"/>
      <c r="G48" s="149"/>
      <c r="H48" s="106"/>
      <c r="I48" s="3"/>
      <c r="J48" s="68"/>
      <c r="K48" s="68"/>
      <c r="L48" s="60"/>
      <c r="M48" s="146" t="s">
        <v>401</v>
      </c>
      <c r="N48" s="461" t="s">
        <v>137</v>
      </c>
      <c r="O48" s="39">
        <f>(I12+I13)*(B3-0.5*2)</f>
        <v>0</v>
      </c>
      <c r="P48" s="5" t="s">
        <v>321</v>
      </c>
    </row>
    <row r="49" spans="4:16" s="104" customFormat="1" ht="15" customHeight="1">
      <c r="D49" s="345"/>
      <c r="F49" s="1237"/>
      <c r="G49" s="149" t="s">
        <v>377</v>
      </c>
      <c r="H49" s="461" t="s">
        <v>378</v>
      </c>
      <c r="I49" s="72"/>
      <c r="J49" s="70"/>
      <c r="K49" s="70"/>
      <c r="L49" s="60"/>
      <c r="M49" s="146" t="s">
        <v>400</v>
      </c>
      <c r="N49" s="461" t="s">
        <v>137</v>
      </c>
      <c r="O49" s="39">
        <f>SUM(I15:I38)*(I39+I40+2)*2</f>
        <v>0</v>
      </c>
      <c r="P49" s="731" t="s">
        <v>136</v>
      </c>
    </row>
    <row r="50" spans="4:16" s="104" customFormat="1" ht="15" customHeight="1">
      <c r="D50" s="345"/>
      <c r="F50" s="1237"/>
      <c r="G50" s="149" t="s">
        <v>379</v>
      </c>
      <c r="H50" s="461" t="s">
        <v>378</v>
      </c>
      <c r="I50" s="32"/>
      <c r="J50" s="70"/>
      <c r="K50" s="70"/>
      <c r="L50" s="60"/>
      <c r="M50" s="146"/>
      <c r="N50" s="461"/>
      <c r="O50" s="38"/>
      <c r="P50" s="5"/>
    </row>
    <row r="51" spans="4:16" s="104" customFormat="1" ht="15" customHeight="1">
      <c r="D51" s="345"/>
      <c r="F51" s="1237"/>
      <c r="G51" s="149"/>
      <c r="H51" s="106"/>
      <c r="I51" s="2"/>
      <c r="J51" s="70"/>
      <c r="K51" s="70"/>
      <c r="L51" s="60"/>
      <c r="M51" s="146" t="s">
        <v>132</v>
      </c>
      <c r="N51" s="461" t="s">
        <v>138</v>
      </c>
      <c r="O51" s="34">
        <v>1</v>
      </c>
      <c r="P51" s="5" t="s">
        <v>139</v>
      </c>
    </row>
    <row r="52" spans="4:16" s="104" customFormat="1" ht="15" customHeight="1">
      <c r="D52" s="346"/>
      <c r="F52" s="1238"/>
      <c r="G52" s="109"/>
      <c r="H52" s="504"/>
      <c r="I52" s="4"/>
      <c r="J52" s="71"/>
      <c r="K52" s="71"/>
      <c r="L52" s="61"/>
      <c r="M52" s="147"/>
      <c r="N52" s="401"/>
      <c r="O52" s="40"/>
      <c r="P52" s="6"/>
    </row>
    <row r="53" spans="4:16" ht="15" customHeight="1">
      <c r="P53" s="505" t="s">
        <v>490</v>
      </c>
    </row>
    <row r="54" spans="4:16">
      <c r="K54" s="52" t="s">
        <v>366</v>
      </c>
    </row>
  </sheetData>
  <sheetProtection sheet="1" objects="1" scenarios="1"/>
  <mergeCells count="7">
    <mergeCell ref="J4:L4"/>
    <mergeCell ref="B2:C2"/>
    <mergeCell ref="C6:C10"/>
    <mergeCell ref="B3:C3"/>
    <mergeCell ref="F12:F52"/>
    <mergeCell ref="F5:F11"/>
    <mergeCell ref="B4:C4"/>
  </mergeCells>
  <phoneticPr fontId="4"/>
  <dataValidations count="3">
    <dataValidation type="whole" allowBlank="1" showInputMessage="1" showErrorMessage="1" sqref="D6:D52" xr:uid="{00000000-0002-0000-1400-000000000000}">
      <formula1>1</formula1>
      <formula2>3</formula2>
    </dataValidation>
    <dataValidation type="list" allowBlank="1" showInputMessage="1" showErrorMessage="1" sqref="J6:L52" xr:uid="{00000000-0002-0000-1400-000001000000}">
      <formula1>"○"</formula1>
    </dataValidation>
    <dataValidation type="decimal" allowBlank="1" showInputMessage="1" showErrorMessage="1" sqref="I6:I52" xr:uid="{00000000-0002-0000-1400-000002000000}">
      <formula1>0</formula1>
      <formula2>9999</formula2>
    </dataValidation>
  </dataValidations>
  <printOptions horizontalCentered="1"/>
  <pageMargins left="0.19685039370078741" right="0.19685039370078741" top="0.94488188976377963" bottom="0.31496062992125984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61</vt:i4>
      </vt:variant>
    </vt:vector>
  </HeadingPairs>
  <TitlesOfParts>
    <vt:vector size="86" baseType="lpstr">
      <vt:lpstr>表紙</vt:lpstr>
      <vt:lpstr>1.諸元･総合結果その1-1</vt:lpstr>
      <vt:lpstr>1.諸元･総合結果その1-2</vt:lpstr>
      <vt:lpstr>2.一般図</vt:lpstr>
      <vt:lpstr>3.模式図_橋梁</vt:lpstr>
      <vt:lpstr>4.状況写真</vt:lpstr>
      <vt:lpstr>5.損傷図</vt:lpstr>
      <vt:lpstr>6.損傷写真</vt:lpstr>
      <vt:lpstr>7.概算数量</vt:lpstr>
      <vt:lpstr>8.補修･追跡</vt:lpstr>
      <vt:lpstr>9.詳細調査履歴</vt:lpstr>
      <vt:lpstr>work2</vt:lpstr>
      <vt:lpstr>参考調書その1.床版</vt:lpstr>
      <vt:lpstr>参考調書その1.床版sh</vt:lpstr>
      <vt:lpstr>参考調書その2a.鋼主桁</vt:lpstr>
      <vt:lpstr>参考調書その2a.鋼主桁sh</vt:lpstr>
      <vt:lpstr>参考調書その2b.Co主桁</vt:lpstr>
      <vt:lpstr>参考調書その2b.Co主桁sh</vt:lpstr>
      <vt:lpstr>参考調書その3.橋台･基礎</vt:lpstr>
      <vt:lpstr>参考調書その4a.Co橋脚</vt:lpstr>
      <vt:lpstr>参考調書その4a.Co橋脚sh</vt:lpstr>
      <vt:lpstr>参考調書その4b.鋼橋脚</vt:lpstr>
      <vt:lpstr>参考調書その4b.鋼橋脚sh</vt:lpstr>
      <vt:lpstr>参考調書その5.支承</vt:lpstr>
      <vt:lpstr>参考調書その6.路上</vt:lpstr>
      <vt:lpstr>'1.諸元･総合結果その1-1'!Print_Area</vt:lpstr>
      <vt:lpstr>'1.諸元･総合結果その1-2'!Print_Area</vt:lpstr>
      <vt:lpstr>'2.一般図'!Print_Area</vt:lpstr>
      <vt:lpstr>'3.模式図_橋梁'!Print_Area</vt:lpstr>
      <vt:lpstr>'4.状況写真'!Print_Area</vt:lpstr>
      <vt:lpstr>'5.損傷図'!Print_Area</vt:lpstr>
      <vt:lpstr>'6.損傷写真'!Print_Area</vt:lpstr>
      <vt:lpstr>'7.概算数量'!Print_Area</vt:lpstr>
      <vt:lpstr>'8.補修･追跡'!Print_Area</vt:lpstr>
      <vt:lpstr>'9.詳細調査履歴'!Print_Area</vt:lpstr>
      <vt:lpstr>参考調書その1.床版!Print_Area</vt:lpstr>
      <vt:lpstr>参考調書その1.床版sh!Print_Area</vt:lpstr>
      <vt:lpstr>参考調書その2a.鋼主桁!Print_Area</vt:lpstr>
      <vt:lpstr>参考調書その2a.鋼主桁sh!Print_Area</vt:lpstr>
      <vt:lpstr>参考調書その2b.Co主桁!Print_Area</vt:lpstr>
      <vt:lpstr>参考調書その2b.Co主桁sh!Print_Area</vt:lpstr>
      <vt:lpstr>参考調書その3.橋台･基礎!Print_Area</vt:lpstr>
      <vt:lpstr>参考調書その4a.Co橋脚!Print_Area</vt:lpstr>
      <vt:lpstr>参考調書その4a.Co橋脚sh!Print_Area</vt:lpstr>
      <vt:lpstr>参考調書その4b.鋼橋脚!Print_Area</vt:lpstr>
      <vt:lpstr>参考調書その4b.鋼橋脚sh!Print_Area</vt:lpstr>
      <vt:lpstr>参考調書その5.支承!Print_Area</vt:lpstr>
      <vt:lpstr>参考調書その6.路上!Print_Area</vt:lpstr>
      <vt:lpstr>表紙!Print_Area</vt:lpstr>
      <vt:lpstr>'1.諸元･総合結果その1-1'!Print_Titles</vt:lpstr>
      <vt:lpstr>'1.諸元･総合結果その1-2'!Print_Titles</vt:lpstr>
      <vt:lpstr>'2.一般図'!Print_Titles</vt:lpstr>
      <vt:lpstr>'4.状況写真'!Print_Titles</vt:lpstr>
      <vt:lpstr>'6.損傷写真'!Print_Titles</vt:lpstr>
      <vt:lpstr>'7.概算数量'!Print_Titles</vt:lpstr>
      <vt:lpstr>参考調書その1.床版!Print_Titles</vt:lpstr>
      <vt:lpstr>参考調書その1.床版sh!Print_Titles</vt:lpstr>
      <vt:lpstr>参考調書その2a.鋼主桁!Print_Titles</vt:lpstr>
      <vt:lpstr>参考調書その2a.鋼主桁sh!Print_Titles</vt:lpstr>
      <vt:lpstr>参考調書その2b.Co主桁!Print_Titles</vt:lpstr>
      <vt:lpstr>参考調書その2b.Co主桁sh!Print_Titles</vt:lpstr>
      <vt:lpstr>参考調書その3.橋台･基礎!Print_Titles</vt:lpstr>
      <vt:lpstr>参考調書その4a.Co橋脚!Print_Titles</vt:lpstr>
      <vt:lpstr>参考調書その4a.Co橋脚sh!Print_Titles</vt:lpstr>
      <vt:lpstr>参考調書その4b.鋼橋脚!Print_Titles</vt:lpstr>
      <vt:lpstr>参考調書その4b.鋼橋脚sh!Print_Titles</vt:lpstr>
      <vt:lpstr>参考調書その5.支承!Print_Titles</vt:lpstr>
      <vt:lpstr>参考調書その6.路上!Print_Titles</vt:lpstr>
      <vt:lpstr>オンオフ</vt:lpstr>
      <vt:lpstr>橋梁区分子</vt:lpstr>
      <vt:lpstr>緊急性</vt:lpstr>
      <vt:lpstr>緊急輸送道路</vt:lpstr>
      <vt:lpstr>桁主</vt:lpstr>
      <vt:lpstr>健全性評価</vt:lpstr>
      <vt:lpstr>交差区分</vt:lpstr>
      <vt:lpstr>鋼橋塗装系</vt:lpstr>
      <vt:lpstr>高欄種別</vt:lpstr>
      <vt:lpstr>指標</vt:lpstr>
      <vt:lpstr>支承材</vt:lpstr>
      <vt:lpstr>事務所名</vt:lpstr>
      <vt:lpstr>伸縮装置</vt:lpstr>
      <vt:lpstr>性能推定</vt:lpstr>
      <vt:lpstr>損傷度</vt:lpstr>
      <vt:lpstr>通り数</vt:lpstr>
      <vt:lpstr>鉄筋の有無</vt:lpstr>
      <vt:lpstr>変状度</vt:lpstr>
    </vt:vector>
  </TitlesOfParts>
  <Company>西谷技術コンサルタント株式会社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福政 孝尚</cp:lastModifiedBy>
  <cp:lastPrinted>2025-03-11T06:07:09Z</cp:lastPrinted>
  <dcterms:created xsi:type="dcterms:W3CDTF">2008-02-04T04:39:51Z</dcterms:created>
  <dcterms:modified xsi:type="dcterms:W3CDTF">2025-12-15T05:26:36Z</dcterms:modified>
</cp:coreProperties>
</file>