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Z:\Desktop\"/>
    </mc:Choice>
  </mc:AlternateContent>
  <xr:revisionPtr revIDLastSave="0" documentId="13_ncr:1_{03059538-6DC4-46C7-AABF-D8AF4F576422}" xr6:coauthVersionLast="47" xr6:coauthVersionMax="47" xr10:uidLastSave="{00000000-0000-0000-0000-000000000000}"/>
  <bookViews>
    <workbookView xWindow="108" yWindow="0" windowWidth="19896" windowHeight="12336" xr2:uid="{00000000-000D-0000-FFFF-FFFF00000000}"/>
  </bookViews>
  <sheets>
    <sheet name="支給申請書" sheetId="1" r:id="rId1"/>
    <sheet name="内訳" sheetId="4" state="hidden" r:id="rId2"/>
    <sheet name="病院・有床診単価" sheetId="3" state="hidden" r:id="rId3"/>
    <sheet name="記入例（医療法人）" sheetId="10" r:id="rId4"/>
    <sheet name="記入例（個人開設）" sheetId="11" r:id="rId5"/>
    <sheet name="集約用" sheetId="7" r:id="rId6"/>
  </sheets>
  <definedNames>
    <definedName name="_xlnm.Print_Area" localSheetId="3">'記入例（医療法人）'!$A$1:$P$52</definedName>
    <definedName name="_xlnm.Print_Area" localSheetId="4">'記入例（個人開設）'!$A$1:$P$52</definedName>
    <definedName name="_xlnm.Print_Area" localSheetId="0">支給申請書!$A$1:$P$52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I29" i="1"/>
  <c r="I28" i="1"/>
  <c r="I27" i="1"/>
  <c r="I26" i="1"/>
  <c r="I25" i="1"/>
  <c r="I39" i="1" l="1"/>
  <c r="R39" i="10" l="1"/>
  <c r="I30" i="10" l="1"/>
  <c r="I29" i="10"/>
  <c r="I28" i="10"/>
  <c r="I27" i="10"/>
  <c r="I26" i="10"/>
  <c r="I25" i="10"/>
  <c r="P25" i="11"/>
  <c r="I30" i="11"/>
  <c r="I29" i="11"/>
  <c r="I28" i="11"/>
  <c r="I27" i="11"/>
  <c r="I26" i="11"/>
  <c r="I25" i="11"/>
  <c r="P34" i="1" l="1"/>
  <c r="P33" i="1"/>
  <c r="P32" i="1"/>
  <c r="P31" i="1"/>
  <c r="P38" i="1"/>
  <c r="P37" i="1"/>
  <c r="P36" i="1"/>
  <c r="P35" i="1"/>
  <c r="F10" i="4"/>
  <c r="F8" i="4"/>
  <c r="F6" i="4"/>
  <c r="F4" i="4"/>
  <c r="C27" i="4"/>
  <c r="B26" i="4"/>
  <c r="C26" i="4" s="1"/>
  <c r="C25" i="4"/>
  <c r="B24" i="4"/>
  <c r="C24" i="4" s="1"/>
  <c r="I2" i="7" l="1"/>
  <c r="H2" i="7"/>
  <c r="G2" i="7"/>
  <c r="B2" i="7"/>
  <c r="A2" i="7"/>
  <c r="P36" i="11"/>
  <c r="P35" i="11"/>
  <c r="P38" i="11"/>
  <c r="P37" i="11"/>
  <c r="P34" i="11"/>
  <c r="P33" i="11"/>
  <c r="P32" i="11"/>
  <c r="P30" i="11"/>
  <c r="P29" i="11"/>
  <c r="P28" i="11"/>
  <c r="P27" i="11"/>
  <c r="P26" i="11"/>
  <c r="P36" i="10"/>
  <c r="P35" i="10"/>
  <c r="P38" i="10"/>
  <c r="P37" i="10"/>
  <c r="P34" i="10"/>
  <c r="P33" i="10"/>
  <c r="I39" i="11" l="1"/>
  <c r="P39" i="11"/>
  <c r="I39" i="10"/>
  <c r="R39" i="11" l="1"/>
  <c r="C19" i="11" s="1"/>
  <c r="B30" i="4" l="1"/>
  <c r="K2" i="7" l="1"/>
  <c r="J2" i="7"/>
  <c r="E2" i="7"/>
  <c r="D2" i="7"/>
  <c r="C2" i="7"/>
  <c r="C19" i="4" l="1"/>
  <c r="C21" i="4"/>
  <c r="C23" i="4"/>
  <c r="C17" i="4"/>
  <c r="D15" i="4" l="1"/>
  <c r="E15" i="4" s="1"/>
  <c r="D14" i="4"/>
  <c r="E14" i="4" s="1"/>
  <c r="D13" i="4"/>
  <c r="E13" i="4" s="1"/>
  <c r="D12" i="4"/>
  <c r="E12" i="4" s="1"/>
  <c r="C31" i="4"/>
  <c r="C29" i="4"/>
  <c r="C15" i="4"/>
  <c r="C30" i="4"/>
  <c r="B28" i="4"/>
  <c r="C28" i="4" s="1"/>
  <c r="B22" i="4"/>
  <c r="C22" i="4" s="1"/>
  <c r="B20" i="4"/>
  <c r="C20" i="4" s="1"/>
  <c r="B18" i="4"/>
  <c r="C18" i="4" s="1"/>
  <c r="B16" i="4"/>
  <c r="C16" i="4" s="1"/>
  <c r="B14" i="4"/>
  <c r="C14" i="4" s="1"/>
  <c r="B12" i="4"/>
  <c r="C12" i="4" s="1"/>
  <c r="C13" i="4"/>
  <c r="P30" i="1" l="1"/>
  <c r="P29" i="1"/>
  <c r="C11" i="4"/>
  <c r="C9" i="4"/>
  <c r="C7" i="4"/>
  <c r="C5" i="4"/>
  <c r="D11" i="4"/>
  <c r="E11" i="4" s="1"/>
  <c r="D10" i="4"/>
  <c r="E10" i="4" s="1"/>
  <c r="D9" i="4"/>
  <c r="E9" i="4" s="1"/>
  <c r="D8" i="4"/>
  <c r="E8" i="4" s="1"/>
  <c r="B10" i="4"/>
  <c r="C10" i="4" s="1"/>
  <c r="B8" i="4"/>
  <c r="C8" i="4" s="1"/>
  <c r="D7" i="4"/>
  <c r="E7" i="4" s="1"/>
  <c r="D6" i="4"/>
  <c r="E6" i="4" s="1"/>
  <c r="B6" i="4"/>
  <c r="C6" i="4" s="1"/>
  <c r="B4" i="4"/>
  <c r="C4" i="4" s="1"/>
  <c r="D5" i="4"/>
  <c r="E5" i="4" s="1"/>
  <c r="D4" i="4"/>
  <c r="E4" i="4" s="1"/>
  <c r="P39" i="10" l="1"/>
  <c r="C19" i="10" s="1"/>
  <c r="P28" i="1"/>
  <c r="P27" i="1"/>
  <c r="P25" i="1"/>
  <c r="P39" i="1" s="1"/>
  <c r="P26" i="1"/>
  <c r="R39" i="1" l="1"/>
  <c r="C19" i="1" l="1"/>
  <c r="F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D46" authorId="0" shapeId="0" xr:uid="{00000000-0006-0000-0000-000001000000}">
      <text>
        <r>
          <rPr>
            <b/>
            <sz val="18"/>
            <color indexed="81"/>
            <rFont val="MS P ゴシック"/>
            <family val="3"/>
            <charset val="128"/>
          </rPr>
          <t>フリガナは大文字半角、長音は「-」（マイナス）、「・」は「.」（ピリオド）で入力してください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D46" authorId="0" shapeId="0" xr:uid="{00000000-0006-0000-0300-000001000000}">
      <text>
        <r>
          <rPr>
            <b/>
            <sz val="18"/>
            <color indexed="81"/>
            <rFont val="MS P ゴシック"/>
            <family val="3"/>
            <charset val="128"/>
          </rPr>
          <t>フリガナは大文字半角、長音は「-」（マイナス）、「・」は「.」（ピリオド）で入力してください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E8" authorId="0" shapeId="0" xr:uid="{00000000-0006-0000-0400-000001000000}">
      <text>
        <r>
          <rPr>
            <b/>
            <sz val="18"/>
            <color indexed="81"/>
            <rFont val="MS P ゴシック"/>
            <family val="3"/>
            <charset val="128"/>
          </rPr>
          <t xml:space="preserve">・住所は、診療所の住所を入力してください。（院長の自宅住所ではありません。）
・氏名欄には、院長の氏名だけでなく、医療機関名と役職（院長）を入力してください。
</t>
        </r>
        <r>
          <rPr>
            <sz val="9"/>
            <color indexed="81"/>
            <rFont val="MS P ゴシック"/>
            <family val="3"/>
            <charset val="128"/>
          </rPr>
          <t xml:space="preserve">
</t>
        </r>
      </text>
    </comment>
    <comment ref="D46" authorId="0" shapeId="0" xr:uid="{00000000-0006-0000-0400-000002000000}">
      <text>
        <r>
          <rPr>
            <b/>
            <sz val="18"/>
            <color indexed="81"/>
            <rFont val="MS P ゴシック"/>
            <family val="3"/>
            <charset val="128"/>
          </rPr>
          <t>フリガナは大文字半角、長音は「-」（マイナス）、「・」は「.」（ピリオド）で入力してください</t>
        </r>
      </text>
    </comment>
  </commentList>
</comments>
</file>

<file path=xl/sharedStrings.xml><?xml version="1.0" encoding="utf-8"?>
<sst xmlns="http://schemas.openxmlformats.org/spreadsheetml/2006/main" count="268" uniqueCount="103">
  <si>
    <t>鳥取県知事　様</t>
  </si>
  <si>
    <t>１　申請額</t>
  </si>
  <si>
    <t>施設区分</t>
  </si>
  <si>
    <t>所在地</t>
  </si>
  <si>
    <t>支給額（円）</t>
  </si>
  <si>
    <t>助産所</t>
  </si>
  <si>
    <t>合計</t>
  </si>
  <si>
    <t>預金種別</t>
  </si>
  <si>
    <t>口座番号</t>
  </si>
  <si>
    <t>口座名義</t>
  </si>
  <si>
    <t>(ﾌﾘｶﾞﾅ)</t>
  </si>
  <si>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</si>
  <si>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</si>
  <si>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</si>
  <si>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</si>
  <si>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無床診療所
歯科診療所</t>
    <rPh sb="6" eb="8">
      <t>シカ</t>
    </rPh>
    <rPh sb="8" eb="11">
      <t>シンリョウショ</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</si>
  <si>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</si>
  <si>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</si>
  <si>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</si>
  <si>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３　振込先口座情報等</t>
    <rPh sb="9" eb="10">
      <t>トウ</t>
    </rPh>
    <phoneticPr fontId="2"/>
  </si>
  <si>
    <t>支店等名</t>
    <phoneticPr fontId="2"/>
  </si>
  <si>
    <t>４　担当者情報</t>
    <rPh sb="2" eb="4">
      <t>タントウ</t>
    </rPh>
    <rPh sb="4" eb="5">
      <t>シャ</t>
    </rPh>
    <phoneticPr fontId="2"/>
  </si>
  <si>
    <t>金融機関名</t>
    <rPh sb="0" eb="2">
      <t>キンユウ</t>
    </rPh>
    <rPh sb="2" eb="4">
      <t>キカン</t>
    </rPh>
    <rPh sb="4" eb="5">
      <t>メイ</t>
    </rPh>
    <phoneticPr fontId="2"/>
  </si>
  <si>
    <t>名　　　　称</t>
    <rPh sb="0" eb="1">
      <t>メイ</t>
    </rPh>
    <rPh sb="5" eb="6">
      <t>ショウ</t>
    </rPh>
    <phoneticPr fontId="2"/>
  </si>
  <si>
    <t>普通</t>
  </si>
  <si>
    <t>一般</t>
    <rPh sb="0" eb="2">
      <t>イッパン</t>
    </rPh>
    <phoneticPr fontId="2"/>
  </si>
  <si>
    <t>療養等</t>
    <rPh sb="0" eb="2">
      <t>リョウヨウ</t>
    </rPh>
    <rPh sb="2" eb="3">
      <t>トウ</t>
    </rPh>
    <phoneticPr fontId="2"/>
  </si>
  <si>
    <t>一般</t>
    <rPh sb="0" eb="2">
      <t>イッパン</t>
    </rPh>
    <phoneticPr fontId="2"/>
  </si>
  <si>
    <t>療養</t>
    <rPh sb="0" eb="2">
      <t>リョウヨウ</t>
    </rPh>
    <phoneticPr fontId="2"/>
  </si>
  <si>
    <t>基本</t>
    <rPh sb="0" eb="2">
      <t>キホン</t>
    </rPh>
    <phoneticPr fontId="2"/>
  </si>
  <si>
    <t>　</t>
    <phoneticPr fontId="2"/>
  </si>
  <si>
    <t>病床区分</t>
    <rPh sb="0" eb="2">
      <t>ビョウショウ</t>
    </rPh>
    <rPh sb="2" eb="4">
      <t>クブン</t>
    </rPh>
    <phoneticPr fontId="2"/>
  </si>
  <si>
    <t>200床以上</t>
    <rPh sb="3" eb="4">
      <t>ユカ</t>
    </rPh>
    <rPh sb="4" eb="6">
      <t>イジョウ</t>
    </rPh>
    <phoneticPr fontId="2"/>
  </si>
  <si>
    <t>100床以上200床未満</t>
    <rPh sb="3" eb="4">
      <t>ユカ</t>
    </rPh>
    <rPh sb="4" eb="6">
      <t>イジョウ</t>
    </rPh>
    <rPh sb="9" eb="10">
      <t>ユカ</t>
    </rPh>
    <rPh sb="10" eb="12">
      <t>ミマン</t>
    </rPh>
    <phoneticPr fontId="2"/>
  </si>
  <si>
    <t>100床未満</t>
    <rPh sb="3" eb="4">
      <t>ユカ</t>
    </rPh>
    <rPh sb="4" eb="6">
      <t>ミマン</t>
    </rPh>
    <phoneticPr fontId="2"/>
  </si>
  <si>
    <t>有床診療所</t>
    <rPh sb="0" eb="2">
      <t>ユウショウ</t>
    </rPh>
    <rPh sb="2" eb="5">
      <t>シンリョウショ</t>
    </rPh>
    <phoneticPr fontId="2"/>
  </si>
  <si>
    <t>病院</t>
    <phoneticPr fontId="2"/>
  </si>
  <si>
    <t>有床診療所</t>
    <rPh sb="0" eb="2">
      <t>ユウショウ</t>
    </rPh>
    <rPh sb="2" eb="5">
      <t>シンリョウショ</t>
    </rPh>
    <phoneticPr fontId="2"/>
  </si>
  <si>
    <t>（内訳）</t>
    <rPh sb="1" eb="3">
      <t>ウチワケ</t>
    </rPh>
    <phoneticPr fontId="2"/>
  </si>
  <si>
    <t>住　　　所　</t>
    <rPh sb="0" eb="1">
      <t>ジュウ</t>
    </rPh>
    <rPh sb="4" eb="5">
      <t>ショ</t>
    </rPh>
    <phoneticPr fontId="2"/>
  </si>
  <si>
    <t>氏　　　名　</t>
    <rPh sb="0" eb="1">
      <t>シ</t>
    </rPh>
    <rPh sb="4" eb="5">
      <t>ナ</t>
    </rPh>
    <phoneticPr fontId="2"/>
  </si>
  <si>
    <t>（申請者）郵便番号　</t>
    <rPh sb="1" eb="4">
      <t>シンセイシャ</t>
    </rPh>
    <rPh sb="5" eb="7">
      <t>ユウビン</t>
    </rPh>
    <rPh sb="7" eb="9">
      <t>バンゴウ</t>
    </rPh>
    <phoneticPr fontId="2"/>
  </si>
  <si>
    <t>施設名</t>
    <rPh sb="0" eb="3">
      <t>シセツメイ</t>
    </rPh>
    <phoneticPr fontId="2"/>
  </si>
  <si>
    <t>基本</t>
    <rPh sb="0" eb="2">
      <t>キホン</t>
    </rPh>
    <phoneticPr fontId="2"/>
  </si>
  <si>
    <t>病床加算</t>
    <rPh sb="0" eb="4">
      <t>ビョウショウカサン</t>
    </rPh>
    <phoneticPr fontId="2"/>
  </si>
  <si>
    <t>救告等加算</t>
    <rPh sb="0" eb="1">
      <t>キュウ</t>
    </rPh>
    <rPh sb="1" eb="2">
      <t>コク</t>
    </rPh>
    <rPh sb="2" eb="3">
      <t>トウ</t>
    </rPh>
    <rPh sb="3" eb="5">
      <t>カサン</t>
    </rPh>
    <phoneticPr fontId="2"/>
  </si>
  <si>
    <t>施設区分</t>
    <rPh sb="0" eb="2">
      <t>シセツ</t>
    </rPh>
    <rPh sb="2" eb="4">
      <t>クブン</t>
    </rPh>
    <phoneticPr fontId="2"/>
  </si>
  <si>
    <t>病院</t>
    <rPh sb="0" eb="2">
      <t>ビョウイン</t>
    </rPh>
    <phoneticPr fontId="2"/>
  </si>
  <si>
    <t>有床診療所</t>
    <rPh sb="0" eb="5">
      <t>ユウショウシンリョウジョ</t>
    </rPh>
    <phoneticPr fontId="2"/>
  </si>
  <si>
    <t>無床・歯科診療所</t>
    <rPh sb="0" eb="2">
      <t>ムショウ</t>
    </rPh>
    <rPh sb="3" eb="5">
      <t>シカ</t>
    </rPh>
    <rPh sb="5" eb="8">
      <t>シンリョウジョ</t>
    </rPh>
    <phoneticPr fontId="2"/>
  </si>
  <si>
    <t>助産所</t>
    <rPh sb="0" eb="3">
      <t>ジョサンジョ</t>
    </rPh>
    <phoneticPr fontId="2"/>
  </si>
  <si>
    <t>救告</t>
    <rPh sb="0" eb="1">
      <t>キュウ</t>
    </rPh>
    <rPh sb="1" eb="2">
      <t>コク</t>
    </rPh>
    <phoneticPr fontId="2"/>
  </si>
  <si>
    <t>（法人の場合は法人の名称・代表者の役職（理事長等）・氏名、個人事業主の場合は施設の名称・代表者の役職（院長等）・氏名）</t>
    <rPh sb="1" eb="3">
      <t>ホウジン</t>
    </rPh>
    <rPh sb="4" eb="6">
      <t>バアイ</t>
    </rPh>
    <rPh sb="7" eb="9">
      <t>ホウジン</t>
    </rPh>
    <rPh sb="10" eb="12">
      <t>メイショウ</t>
    </rPh>
    <rPh sb="13" eb="16">
      <t>ダイヒョウシャ</t>
    </rPh>
    <rPh sb="17" eb="19">
      <t>ヤクショク</t>
    </rPh>
    <rPh sb="20" eb="23">
      <t>リジチョウ</t>
    </rPh>
    <rPh sb="23" eb="24">
      <t>トウ</t>
    </rPh>
    <rPh sb="26" eb="28">
      <t>シメイ</t>
    </rPh>
    <rPh sb="29" eb="31">
      <t>コジン</t>
    </rPh>
    <rPh sb="31" eb="34">
      <t>ジギョウヌシ</t>
    </rPh>
    <rPh sb="35" eb="37">
      <t>バアイ</t>
    </rPh>
    <rPh sb="38" eb="40">
      <t>シセツ</t>
    </rPh>
    <rPh sb="41" eb="43">
      <t>メイショウ</t>
    </rPh>
    <rPh sb="44" eb="47">
      <t>ダイヒョウシャ</t>
    </rPh>
    <rPh sb="48" eb="50">
      <t>ヤクショク</t>
    </rPh>
    <rPh sb="51" eb="53">
      <t>インチョウ</t>
    </rPh>
    <rPh sb="53" eb="54">
      <t>トウ</t>
    </rPh>
    <rPh sb="56" eb="58">
      <t>シメイ</t>
    </rPh>
    <phoneticPr fontId="2"/>
  </si>
  <si>
    <t>※太枠内に必要事項を記入してください。</t>
    <rPh sb="1" eb="3">
      <t>フトワク</t>
    </rPh>
    <rPh sb="3" eb="4">
      <t>ナイ</t>
    </rPh>
    <rPh sb="5" eb="7">
      <t>ヒツヨウ</t>
    </rPh>
    <rPh sb="7" eb="9">
      <t>ジコウ</t>
    </rPh>
    <rPh sb="10" eb="12">
      <t>キニュウ</t>
    </rPh>
    <phoneticPr fontId="2"/>
  </si>
  <si>
    <t>（</t>
    <phoneticPr fontId="2"/>
  </si>
  <si>
    <t>）</t>
    <phoneticPr fontId="2"/>
  </si>
  <si>
    <t>-</t>
    <phoneticPr fontId="2"/>
  </si>
  <si>
    <t>申請者名</t>
  </si>
  <si>
    <t>申請者郵便番号</t>
  </si>
  <si>
    <t>申請者郵便番号２</t>
  </si>
  <si>
    <t>申請者住所</t>
  </si>
  <si>
    <t>申請額</t>
  </si>
  <si>
    <t>金融機関名</t>
  </si>
  <si>
    <t>支店等名</t>
  </si>
  <si>
    <t>申請日</t>
    <rPh sb="0" eb="3">
      <t>シンセイビ</t>
    </rPh>
    <phoneticPr fontId="2"/>
  </si>
  <si>
    <t>救急告示（精神科救急含む）</t>
    <rPh sb="0" eb="4">
      <t>キュウキュウコクジ</t>
    </rPh>
    <rPh sb="5" eb="8">
      <t>セイシンカ</t>
    </rPh>
    <rPh sb="8" eb="10">
      <t>キュウキュウ</t>
    </rPh>
    <rPh sb="10" eb="11">
      <t>フク</t>
    </rPh>
    <phoneticPr fontId="2"/>
  </si>
  <si>
    <t>介護医療院、介護老人保健施設への転換分（※）</t>
    <rPh sb="0" eb="2">
      <t>カイゴ</t>
    </rPh>
    <rPh sb="2" eb="4">
      <t>イリョウ</t>
    </rPh>
    <rPh sb="4" eb="5">
      <t>イン</t>
    </rPh>
    <rPh sb="6" eb="8">
      <t>カイゴ</t>
    </rPh>
    <rPh sb="8" eb="10">
      <t>ロウジン</t>
    </rPh>
    <rPh sb="10" eb="12">
      <t>ホケン</t>
    </rPh>
    <rPh sb="12" eb="14">
      <t>シセツ</t>
    </rPh>
    <rPh sb="16" eb="18">
      <t>テンカン</t>
    </rPh>
    <rPh sb="18" eb="19">
      <t>ブン</t>
    </rPh>
    <phoneticPr fontId="2"/>
  </si>
  <si>
    <t>680</t>
    <phoneticPr fontId="2"/>
  </si>
  <si>
    <t>8570</t>
    <phoneticPr fontId="2"/>
  </si>
  <si>
    <t>○</t>
  </si>
  <si>
    <t>○○医院</t>
    <rPh sb="2" eb="4">
      <t>イイン</t>
    </rPh>
    <phoneticPr fontId="2"/>
  </si>
  <si>
    <t>○○クリニック</t>
    <phoneticPr fontId="2"/>
  </si>
  <si>
    <t>○○銀行</t>
    <rPh sb="2" eb="4">
      <t>ギンコウ</t>
    </rPh>
    <phoneticPr fontId="2"/>
  </si>
  <si>
    <t>○○支店</t>
    <rPh sb="2" eb="4">
      <t>シテン</t>
    </rPh>
    <phoneticPr fontId="2"/>
  </si>
  <si>
    <t>1234567</t>
    <phoneticPr fontId="2"/>
  </si>
  <si>
    <t>ｲﾘﾖｳﾎｳｼﾞﾝﾏﾙ-ﾏﾙ.ｻﾝｶｸｶｲ ﾘｼﾞﾁﾖｳ ﾄﾂﾄﾘ ﾀﾛｳ</t>
    <phoneticPr fontId="2"/>
  </si>
  <si>
    <t>医療法人○ー○・△会　理事長　鳥取　太朗</t>
    <phoneticPr fontId="2"/>
  </si>
  <si>
    <t>事務長　△△　△△</t>
    <rPh sb="0" eb="3">
      <t>ジムチョウ</t>
    </rPh>
    <phoneticPr fontId="2"/>
  </si>
  <si>
    <t>　鳥取県鳥取市東町1丁目220番地</t>
    <phoneticPr fontId="2"/>
  </si>
  <si>
    <t>　医療法人○ー○・△会
　　理事長　鳥取　太朗</t>
    <phoneticPr fontId="2"/>
  </si>
  <si>
    <t>院長　△△　△△</t>
    <rPh sb="0" eb="2">
      <t>インチョウ</t>
    </rPh>
    <phoneticPr fontId="2"/>
  </si>
  <si>
    <t>令和　　　　年　　　　月　　　　日</t>
    <rPh sb="0" eb="2">
      <t>レイワ</t>
    </rPh>
    <rPh sb="6" eb="7">
      <t>ネン</t>
    </rPh>
    <rPh sb="11" eb="12">
      <t>ガツ</t>
    </rPh>
    <rPh sb="16" eb="17">
      <t>ニチ</t>
    </rPh>
    <phoneticPr fontId="2"/>
  </si>
  <si>
    <t>稼働病床数（床）</t>
    <rPh sb="0" eb="5">
      <t>カドウビョウショウスウ</t>
    </rPh>
    <rPh sb="6" eb="7">
      <t>ユカ</t>
    </rPh>
    <phoneticPr fontId="2"/>
  </si>
  <si>
    <t>記</t>
    <phoneticPr fontId="2"/>
  </si>
  <si>
    <t>許可病床数（床）</t>
    <rPh sb="0" eb="2">
      <t>キョカ</t>
    </rPh>
    <rPh sb="2" eb="5">
      <t>ビョウショウスウ</t>
    </rPh>
    <rPh sb="6" eb="7">
      <t>ユカ</t>
    </rPh>
    <phoneticPr fontId="2"/>
  </si>
  <si>
    <t>歯科技工所</t>
    <rPh sb="0" eb="2">
      <t>シカ</t>
    </rPh>
    <rPh sb="2" eb="5">
      <t>ギコウジョ</t>
    </rPh>
    <phoneticPr fontId="2"/>
  </si>
  <si>
    <t>食材料費高騰に係る支給</t>
    <rPh sb="0" eb="4">
      <t>ショクザイリョウヒ</t>
    </rPh>
    <rPh sb="4" eb="6">
      <t>コウトウ</t>
    </rPh>
    <rPh sb="7" eb="8">
      <t>カカ</t>
    </rPh>
    <rPh sb="9" eb="11">
      <t>シキュウ</t>
    </rPh>
    <phoneticPr fontId="2"/>
  </si>
  <si>
    <t>光熱費高騰に係る支給</t>
    <rPh sb="0" eb="3">
      <t>コウネツヒ</t>
    </rPh>
    <rPh sb="3" eb="5">
      <t>コウトウ</t>
    </rPh>
    <rPh sb="6" eb="7">
      <t>カカ</t>
    </rPh>
    <rPh sb="8" eb="10">
      <t>シキュウ</t>
    </rPh>
    <phoneticPr fontId="2"/>
  </si>
  <si>
    <t>0857-○○-○○○○</t>
  </si>
  <si>
    <t>△△＠○○○○</t>
  </si>
  <si>
    <t>○○病院</t>
    <rPh sb="2" eb="4">
      <t>ビョウイン</t>
    </rPh>
    <phoneticPr fontId="2"/>
  </si>
  <si>
    <t>鳥取市東町１丁目２２０番地</t>
    <rPh sb="0" eb="3">
      <t>トットリシ</t>
    </rPh>
    <rPh sb="3" eb="5">
      <t>ヒガシマチ</t>
    </rPh>
    <rPh sb="6" eb="8">
      <t>チョウメ</t>
    </rPh>
    <rPh sb="11" eb="13">
      <t>バンチ</t>
    </rPh>
    <phoneticPr fontId="2"/>
  </si>
  <si>
    <t>○○歯科医院</t>
    <rPh sb="2" eb="4">
      <t>シカ</t>
    </rPh>
    <rPh sb="4" eb="6">
      <t>イイン</t>
    </rPh>
    <phoneticPr fontId="2"/>
  </si>
  <si>
    <t>　鳥取県鳥取市東町１丁目２２０番地</t>
    <rPh sb="1" eb="4">
      <t>トットリケン</t>
    </rPh>
    <rPh sb="4" eb="7">
      <t>トットリシ</t>
    </rPh>
    <rPh sb="7" eb="9">
      <t>ヒガシマチ</t>
    </rPh>
    <rPh sb="10" eb="12">
      <t>チョウメ</t>
    </rPh>
    <rPh sb="15" eb="17">
      <t>バンチ</t>
    </rPh>
    <phoneticPr fontId="2"/>
  </si>
  <si>
    <t>　○○医院　院長　鳥取　太郎</t>
    <rPh sb="3" eb="5">
      <t>イイン</t>
    </rPh>
    <rPh sb="6" eb="8">
      <t>インチョウ</t>
    </rPh>
    <rPh sb="9" eb="11">
      <t>トットリ</t>
    </rPh>
    <rPh sb="12" eb="14">
      <t>タロウ</t>
    </rPh>
    <phoneticPr fontId="2"/>
  </si>
  <si>
    <t>鳥取　太郎</t>
    <rPh sb="0" eb="2">
      <t>トットリ</t>
    </rPh>
    <rPh sb="3" eb="5">
      <t>タロウ</t>
    </rPh>
    <phoneticPr fontId="2"/>
  </si>
  <si>
    <t>ﾄﾂﾄﾘ ﾀﾛｳ</t>
    <phoneticPr fontId="2"/>
  </si>
  <si>
    <t>様式第１号（第５条関係）（病院、診療所、助産所、歯科技工所用）</t>
    <rPh sb="2" eb="3">
      <t>ダイ</t>
    </rPh>
    <rPh sb="6" eb="7">
      <t>ダイ</t>
    </rPh>
    <rPh sb="8" eb="9">
      <t>ジョウ</t>
    </rPh>
    <rPh sb="9" eb="11">
      <t>カンケイ</t>
    </rPh>
    <rPh sb="24" eb="26">
      <t>シカ</t>
    </rPh>
    <rPh sb="26" eb="29">
      <t>ギコウショ</t>
    </rPh>
    <phoneticPr fontId="2"/>
  </si>
  <si>
    <t>様式第１号（第５条関係）（病院、診療所、助産所、歯科技工所用）</t>
    <rPh sb="2" eb="3">
      <t>ダイ</t>
    </rPh>
    <rPh sb="6" eb="7">
      <t>ダイ</t>
    </rPh>
    <rPh sb="8" eb="9">
      <t>ジョウ</t>
    </rPh>
    <rPh sb="9" eb="11">
      <t>カンケイ</t>
    </rPh>
    <rPh sb="24" eb="29">
      <t>シカギコウショ</t>
    </rPh>
    <phoneticPr fontId="2"/>
  </si>
  <si>
    <t>歯科技工所</t>
    <rPh sb="0" eb="5">
      <t>シカギコウショ</t>
    </rPh>
    <phoneticPr fontId="2"/>
  </si>
  <si>
    <t/>
  </si>
  <si>
    <t>※　令和７年１１月３０日以前に療養病床等から転換した介護医療院又は介護老人保険施設の床数を記入してください。</t>
    <rPh sb="2" eb="4">
      <t>レイワ</t>
    </rPh>
    <rPh sb="5" eb="6">
      <t>ネン</t>
    </rPh>
    <rPh sb="8" eb="9">
      <t>ガツ</t>
    </rPh>
    <rPh sb="11" eb="12">
      <t>ニチ</t>
    </rPh>
    <rPh sb="12" eb="14">
      <t>イゼン</t>
    </rPh>
    <rPh sb="15" eb="17">
      <t>リョウヨウ</t>
    </rPh>
    <rPh sb="17" eb="19">
      <t>ビョウショウ</t>
    </rPh>
    <rPh sb="19" eb="20">
      <t>トウ</t>
    </rPh>
    <rPh sb="22" eb="24">
      <t>テンカン</t>
    </rPh>
    <rPh sb="26" eb="28">
      <t>カイゴ</t>
    </rPh>
    <rPh sb="28" eb="31">
      <t>イリョウイン</t>
    </rPh>
    <rPh sb="31" eb="32">
      <t>マタ</t>
    </rPh>
    <rPh sb="33" eb="35">
      <t>カイゴ</t>
    </rPh>
    <rPh sb="35" eb="37">
      <t>ロウジン</t>
    </rPh>
    <rPh sb="37" eb="39">
      <t>ホケン</t>
    </rPh>
    <rPh sb="39" eb="41">
      <t>シセツ</t>
    </rPh>
    <rPh sb="42" eb="43">
      <t>テンショウ</t>
    </rPh>
    <rPh sb="43" eb="44">
      <t>スウ</t>
    </rPh>
    <rPh sb="45" eb="47">
      <t>キニュウ</t>
    </rPh>
    <phoneticPr fontId="2"/>
  </si>
  <si>
    <t>※　令和７年１１月3０日以前に療養病床等から転換した介護医療院又は介護老人保険施設の床数を記入してください。</t>
    <rPh sb="2" eb="4">
      <t>レイワ</t>
    </rPh>
    <rPh sb="5" eb="6">
      <t>ネン</t>
    </rPh>
    <rPh sb="8" eb="9">
      <t>ガツ</t>
    </rPh>
    <rPh sb="11" eb="12">
      <t>ニチ</t>
    </rPh>
    <rPh sb="12" eb="14">
      <t>イゼン</t>
    </rPh>
    <rPh sb="15" eb="17">
      <t>リョウヨウ</t>
    </rPh>
    <rPh sb="17" eb="19">
      <t>ビョウショウ</t>
    </rPh>
    <rPh sb="19" eb="20">
      <t>トウ</t>
    </rPh>
    <rPh sb="22" eb="24">
      <t>テンカン</t>
    </rPh>
    <rPh sb="26" eb="28">
      <t>カイゴ</t>
    </rPh>
    <rPh sb="28" eb="31">
      <t>イリョウイン</t>
    </rPh>
    <rPh sb="31" eb="32">
      <t>マタ</t>
    </rPh>
    <rPh sb="33" eb="35">
      <t>カイゴ</t>
    </rPh>
    <rPh sb="35" eb="37">
      <t>ロウジン</t>
    </rPh>
    <rPh sb="37" eb="39">
      <t>ホケン</t>
    </rPh>
    <rPh sb="39" eb="41">
      <t>シセツ</t>
    </rPh>
    <rPh sb="42" eb="43">
      <t>テンショウ</t>
    </rPh>
    <rPh sb="43" eb="44">
      <t>スウ</t>
    </rPh>
    <rPh sb="45" eb="4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</si>
</sst>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quot;金&quot;\-#,##0&quot;円&quot;"/>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1"/>
      <color theme="1"/>
      <name val="游ゴシック"/>
      <family val="2"/>
      <scheme val="minor"/>
    </font>
    <font>
      <sz val="18"/>
      <color theme="1"/>
      <name val="ＭＳ Ｐ明朝"/>
      <family val="1"/>
      <charset val="128"/>
    </font>
    <font>
      <sz val="10"/>
      <color theme="1"/>
      <name val="ＭＳ Ｐ明朝"/>
      <family val="1"/>
      <charset val="128"/>
    </font>
    <font>
      <sz val="16"/>
      <color theme="1"/>
      <name val="ＭＳ Ｐ明朝"/>
      <family val="1"/>
      <charset val="128"/>
    </font>
    <font>
      <b/>
      <sz val="16"/>
      <color theme="1"/>
      <name val="ＭＳ Ｐ明朝"/>
      <family val="1"/>
      <charset val="128"/>
    </font>
    <font>
      <sz val="16"/>
      <color rgb="FF000000"/>
      <name val="ＭＳ Ｐ明朝"/>
      <family val="1"/>
      <charset val="128"/>
    </font>
    <font>
      <b/>
      <sz val="16"/>
      <color rgb="FFFF0000"/>
      <name val="ＭＳ Ｐ明朝"/>
      <family val="1"/>
      <charset val="128"/>
    </font>
    <font>
      <b/>
      <sz val="20"/>
      <color theme="1"/>
      <name val="ＭＳ Ｐゴシック"/>
      <family val="3"/>
      <charset val="128"/>
    </font>
    <font>
      <b/>
      <sz val="18"/>
      <color indexed="81"/>
      <name val="MS P ゴシック"/>
      <family val="3"/>
      <charset val="128"/>
    </font>
    <font>
      <sz val="13"/>
      <color theme="1"/>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otted">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ck">
        <color indexed="64"/>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left/>
      <right/>
      <top style="thick">
        <color indexed="64"/>
      </top>
      <bottom/>
      <diagonal/>
    </border>
    <border>
      <left/>
      <right/>
      <top/>
      <bottom style="thin">
        <color indexed="64"/>
      </bottom>
      <diagonal/>
    </border>
    <border diagonalUp="1">
      <left/>
      <right/>
      <top style="thin">
        <color indexed="64"/>
      </top>
      <bottom style="thick">
        <color indexed="64"/>
      </bottom>
      <diagonal style="thin">
        <color indexed="64"/>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ck">
        <color indexed="64"/>
      </left>
      <right/>
      <top/>
      <bottom/>
      <diagonal/>
    </border>
    <border>
      <left/>
      <right style="thin">
        <color indexed="64"/>
      </right>
      <top/>
      <bottom/>
      <diagonal/>
    </border>
    <border>
      <left style="thin">
        <color indexed="64"/>
      </left>
      <right style="thick">
        <color indexed="64"/>
      </right>
      <top/>
      <bottom style="thin">
        <color indexed="64"/>
      </bottom>
      <diagonal/>
    </border>
    <border>
      <left/>
      <right style="thick">
        <color indexed="64"/>
      </right>
      <top style="thick">
        <color indexed="64"/>
      </top>
      <bottom/>
      <diagonal/>
    </border>
    <border>
      <left style="thin">
        <color indexed="64"/>
      </left>
      <right style="thick">
        <color indexed="64"/>
      </right>
      <top style="thin">
        <color indexed="64"/>
      </top>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243">
    <xf numFmtId="0" fontId="0" fillId="0" borderId="0" xfId="0">
      <alignment vertical="center"/>
    </xf>
    <xf numFmtId="0" fontId="4" fillId="0" borderId="0" xfId="0" applyFont="1">
      <alignment vertical="center"/>
    </xf>
    <xf numFmtId="0" fontId="3" fillId="0" borderId="1" xfId="0" applyFont="1" applyBorder="1" applyAlignment="1">
      <alignment vertical="center" wrapText="1"/>
    </xf>
    <xf numFmtId="0" fontId="7" fillId="0" borderId="1" xfId="0" applyFont="1" applyBorder="1" applyAlignment="1">
      <alignment vertical="center" wrapText="1"/>
    </xf>
    <xf numFmtId="38" fontId="3" fillId="0" borderId="1" xfId="1" applyFont="1" applyBorder="1">
      <alignment vertical="center"/>
    </xf>
    <xf numFmtId="176" fontId="8" fillId="0" borderId="0" xfId="0" applyNumberFormat="1" applyFont="1">
      <alignment vertical="center"/>
    </xf>
    <xf numFmtId="0" fontId="8" fillId="0" borderId="0" xfId="0" applyFont="1" applyAlignment="1">
      <alignment horizontal="left" vertical="center"/>
    </xf>
    <xf numFmtId="0" fontId="8" fillId="0" borderId="0" xfId="0" applyFont="1">
      <alignment vertical="center"/>
    </xf>
    <xf numFmtId="38" fontId="8" fillId="0" borderId="0" xfId="1"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indent="1"/>
    </xf>
    <xf numFmtId="38" fontId="8" fillId="0" borderId="0" xfId="1" applyFont="1" applyBorder="1" applyAlignment="1" applyProtection="1">
      <alignment horizontal="right" vertical="center"/>
    </xf>
    <xf numFmtId="0" fontId="8" fillId="0" borderId="0" xfId="0" applyFont="1" applyAlignment="1">
      <alignment horizontal="justify" vertical="center"/>
    </xf>
    <xf numFmtId="0" fontId="9" fillId="0" borderId="0" xfId="0" applyFont="1" applyAlignment="1">
      <alignment horizontal="left" vertical="center"/>
    </xf>
    <xf numFmtId="0" fontId="9" fillId="0" borderId="2" xfId="0" applyFont="1" applyBorder="1" applyAlignment="1">
      <alignment horizontal="center" vertical="center" wrapText="1"/>
    </xf>
    <xf numFmtId="38" fontId="8" fillId="0" borderId="0" xfId="1" applyFont="1" applyAlignment="1" applyProtection="1">
      <alignment horizontal="right" vertical="center"/>
    </xf>
    <xf numFmtId="0" fontId="8" fillId="0" borderId="0" xfId="0" applyFont="1" applyAlignment="1">
      <alignment vertical="top"/>
    </xf>
    <xf numFmtId="0" fontId="10" fillId="2" borderId="1" xfId="0" applyFont="1" applyFill="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6" fillId="0" borderId="0" xfId="0" applyFont="1">
      <alignment vertical="center"/>
    </xf>
    <xf numFmtId="0" fontId="6" fillId="0" borderId="0" xfId="0" applyFont="1" applyAlignment="1">
      <alignment horizontal="justify" vertical="center"/>
    </xf>
    <xf numFmtId="38" fontId="6" fillId="0" borderId="0" xfId="1" applyFont="1" applyAlignment="1">
      <alignment horizontal="right" vertical="center"/>
    </xf>
    <xf numFmtId="0" fontId="6" fillId="0" borderId="0" xfId="0" applyFont="1" applyAlignment="1">
      <alignment horizontal="left" vertical="center" indent="1"/>
    </xf>
    <xf numFmtId="38" fontId="8" fillId="0" borderId="22" xfId="1" applyFont="1" applyBorder="1" applyAlignment="1">
      <alignment horizontal="right" vertical="center"/>
    </xf>
    <xf numFmtId="38" fontId="8" fillId="0" borderId="26" xfId="0" applyNumberFormat="1" applyFont="1" applyBorder="1">
      <alignment vertical="center"/>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38" fontId="8" fillId="0" borderId="5" xfId="1" applyFont="1" applyFill="1" applyBorder="1" applyAlignment="1">
      <alignment horizontal="right" vertical="center"/>
    </xf>
    <xf numFmtId="0" fontId="3" fillId="0" borderId="5" xfId="0" applyFont="1" applyBorder="1" applyAlignment="1">
      <alignment vertical="center" wrapText="1"/>
    </xf>
    <xf numFmtId="38" fontId="3" fillId="0" borderId="5" xfId="1" applyFont="1" applyBorder="1">
      <alignment vertical="center"/>
    </xf>
    <xf numFmtId="0" fontId="7" fillId="0" borderId="5" xfId="0" applyFont="1" applyBorder="1" applyAlignment="1">
      <alignment vertical="center" wrapText="1"/>
    </xf>
    <xf numFmtId="0" fontId="9" fillId="0" borderId="51" xfId="0" applyFont="1" applyBorder="1" applyAlignment="1">
      <alignment vertical="center" wrapText="1"/>
    </xf>
    <xf numFmtId="38" fontId="8" fillId="3" borderId="2" xfId="1" applyFont="1" applyFill="1" applyBorder="1" applyAlignment="1">
      <alignment horizontal="right" vertical="center"/>
    </xf>
    <xf numFmtId="38" fontId="11" fillId="0" borderId="22" xfId="1" applyFont="1" applyBorder="1" applyAlignment="1">
      <alignment horizontal="right" vertical="center"/>
    </xf>
    <xf numFmtId="38" fontId="11" fillId="0" borderId="26" xfId="0" applyNumberFormat="1" applyFont="1" applyBorder="1">
      <alignment vertical="center"/>
    </xf>
    <xf numFmtId="0" fontId="0" fillId="0" borderId="1" xfId="0" applyBorder="1">
      <alignment vertical="center"/>
    </xf>
    <xf numFmtId="38" fontId="0" fillId="0" borderId="1" xfId="1" applyFont="1" applyBorder="1">
      <alignment vertical="center"/>
    </xf>
    <xf numFmtId="38" fontId="4" fillId="0" borderId="2" xfId="1" applyFont="1" applyBorder="1" applyAlignment="1">
      <alignment horizontal="center" vertical="center"/>
    </xf>
    <xf numFmtId="38" fontId="8" fillId="3" borderId="4" xfId="1" applyFont="1" applyFill="1" applyBorder="1" applyAlignment="1">
      <alignment horizontal="right" vertical="center"/>
    </xf>
    <xf numFmtId="38" fontId="8" fillId="0" borderId="0" xfId="1" applyFont="1" applyFill="1" applyBorder="1" applyAlignment="1" applyProtection="1">
      <alignment vertical="center"/>
    </xf>
    <xf numFmtId="38" fontId="8" fillId="3" borderId="15" xfId="1" applyFont="1" applyFill="1" applyBorder="1" applyAlignment="1" applyProtection="1">
      <alignment horizontal="center" vertical="center"/>
    </xf>
    <xf numFmtId="38" fontId="0" fillId="0" borderId="0" xfId="0" applyNumberFormat="1">
      <alignment vertical="center"/>
    </xf>
    <xf numFmtId="49" fontId="0" fillId="0" borderId="0" xfId="0" applyNumberFormat="1">
      <alignment vertical="center"/>
    </xf>
    <xf numFmtId="58" fontId="0" fillId="0" borderId="0" xfId="0" applyNumberFormat="1">
      <alignment vertical="center"/>
    </xf>
    <xf numFmtId="0" fontId="11" fillId="2" borderId="1" xfId="0" applyFont="1" applyFill="1" applyBorder="1" applyAlignment="1" applyProtection="1">
      <alignment horizontal="center" vertical="center" wrapText="1"/>
      <protection locked="0"/>
    </xf>
    <xf numFmtId="38" fontId="11" fillId="3" borderId="4" xfId="1" applyFont="1" applyFill="1" applyBorder="1" applyAlignment="1">
      <alignment horizontal="right" vertical="center"/>
    </xf>
    <xf numFmtId="49" fontId="8" fillId="3" borderId="56" xfId="1" applyNumberFormat="1" applyFont="1" applyFill="1" applyBorder="1" applyAlignment="1" applyProtection="1">
      <alignment vertical="center"/>
      <protection locked="0"/>
    </xf>
    <xf numFmtId="49" fontId="8" fillId="3" borderId="57" xfId="1" applyNumberFormat="1" applyFont="1" applyFill="1" applyBorder="1" applyAlignment="1" applyProtection="1">
      <alignment vertical="center"/>
      <protection locked="0"/>
    </xf>
    <xf numFmtId="38" fontId="8" fillId="3" borderId="1" xfId="1" applyFont="1" applyFill="1" applyBorder="1" applyAlignment="1" applyProtection="1">
      <alignment horizontal="right" vertical="center"/>
      <protection locked="0"/>
    </xf>
    <xf numFmtId="38" fontId="8" fillId="3" borderId="4" xfId="1" applyFont="1" applyFill="1" applyBorder="1" applyAlignment="1" applyProtection="1">
      <alignment horizontal="right" vertical="center"/>
      <protection locked="0"/>
    </xf>
    <xf numFmtId="38" fontId="8" fillId="3" borderId="2" xfId="1" applyFont="1" applyFill="1" applyBorder="1" applyAlignment="1" applyProtection="1">
      <alignment horizontal="center" vertical="center"/>
      <protection locked="0"/>
    </xf>
    <xf numFmtId="0" fontId="8" fillId="0" borderId="41" xfId="0" applyFont="1" applyBorder="1">
      <alignment vertical="center"/>
    </xf>
    <xf numFmtId="0" fontId="4" fillId="0" borderId="3" xfId="0" applyFont="1" applyBorder="1" applyAlignment="1">
      <alignment horizontal="center" vertical="center"/>
    </xf>
    <xf numFmtId="0" fontId="8" fillId="3" borderId="3" xfId="0" applyFont="1" applyFill="1" applyBorder="1" applyProtection="1">
      <alignment vertical="center"/>
      <protection locked="0"/>
    </xf>
    <xf numFmtId="0" fontId="8" fillId="0" borderId="60" xfId="0" applyFont="1" applyBorder="1">
      <alignment vertical="center"/>
    </xf>
    <xf numFmtId="0" fontId="9" fillId="0" borderId="50" xfId="0" applyFont="1" applyBorder="1" applyAlignment="1">
      <alignment vertical="center" wrapText="1"/>
    </xf>
    <xf numFmtId="0" fontId="8" fillId="3" borderId="30" xfId="0" applyFont="1" applyFill="1" applyBorder="1" applyProtection="1">
      <alignment vertical="center"/>
      <protection locked="0"/>
    </xf>
    <xf numFmtId="0" fontId="8" fillId="0" borderId="67" xfId="0" applyFont="1" applyBorder="1">
      <alignment vertical="center"/>
    </xf>
    <xf numFmtId="0" fontId="8" fillId="0" borderId="68" xfId="0" applyFont="1" applyBorder="1">
      <alignment vertical="center"/>
    </xf>
    <xf numFmtId="0" fontId="9" fillId="0" borderId="69" xfId="0" applyFont="1" applyBorder="1" applyAlignment="1">
      <alignment vertical="center" wrapText="1"/>
    </xf>
    <xf numFmtId="38" fontId="8" fillId="0" borderId="0" xfId="0" applyNumberFormat="1" applyFont="1">
      <alignment vertical="center"/>
    </xf>
    <xf numFmtId="0" fontId="8" fillId="0" borderId="0" xfId="0" applyFont="1" applyProtection="1">
      <alignment vertical="center"/>
      <protection locked="0"/>
    </xf>
    <xf numFmtId="49" fontId="10" fillId="0" borderId="0" xfId="0" applyNumberFormat="1" applyFont="1" applyAlignment="1" applyProtection="1">
      <alignment vertical="center" wrapText="1"/>
      <protection locked="0"/>
    </xf>
    <xf numFmtId="0" fontId="10" fillId="0" borderId="0" xfId="0" applyFont="1" applyAlignment="1" applyProtection="1">
      <alignment vertical="center" wrapText="1"/>
      <protection locked="0"/>
    </xf>
    <xf numFmtId="49" fontId="11" fillId="3" borderId="56" xfId="1" applyNumberFormat="1" applyFont="1" applyFill="1" applyBorder="1" applyAlignment="1" applyProtection="1">
      <alignment vertical="center"/>
      <protection locked="0"/>
    </xf>
    <xf numFmtId="49" fontId="11" fillId="3" borderId="57" xfId="1" applyNumberFormat="1" applyFont="1" applyFill="1" applyBorder="1" applyAlignment="1" applyProtection="1">
      <alignment vertical="center"/>
      <protection locked="0"/>
    </xf>
    <xf numFmtId="0" fontId="11" fillId="3" borderId="30" xfId="0" applyFont="1" applyFill="1" applyBorder="1" applyProtection="1">
      <alignment vertical="center"/>
      <protection locked="0"/>
    </xf>
    <xf numFmtId="0" fontId="11" fillId="3" borderId="3" xfId="0" applyFont="1" applyFill="1" applyBorder="1" applyProtection="1">
      <alignment vertical="center"/>
      <protection locked="0"/>
    </xf>
    <xf numFmtId="38" fontId="11" fillId="3" borderId="1" xfId="1" applyFont="1" applyFill="1" applyBorder="1" applyAlignment="1" applyProtection="1">
      <alignment horizontal="right" vertical="center"/>
      <protection locked="0"/>
    </xf>
    <xf numFmtId="38" fontId="11" fillId="3" borderId="2" xfId="1" applyFont="1" applyFill="1" applyBorder="1" applyAlignment="1">
      <alignment horizontal="right" vertical="center"/>
    </xf>
    <xf numFmtId="38" fontId="11" fillId="3" borderId="4" xfId="1" applyFont="1" applyFill="1" applyBorder="1" applyAlignment="1" applyProtection="1">
      <alignment horizontal="right" vertical="center"/>
      <protection locked="0"/>
    </xf>
    <xf numFmtId="38" fontId="11" fillId="3" borderId="2" xfId="1" applyFont="1" applyFill="1" applyBorder="1" applyAlignment="1" applyProtection="1">
      <alignment horizontal="center" vertical="center"/>
      <protection locked="0"/>
    </xf>
    <xf numFmtId="38" fontId="11" fillId="0" borderId="5" xfId="1" applyFont="1" applyFill="1" applyBorder="1" applyAlignment="1">
      <alignment horizontal="right" vertical="center"/>
    </xf>
    <xf numFmtId="0" fontId="8" fillId="3" borderId="17"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protection locked="0"/>
    </xf>
    <xf numFmtId="0" fontId="8" fillId="3" borderId="29" xfId="0" applyFont="1" applyFill="1" applyBorder="1" applyAlignment="1" applyProtection="1">
      <alignment horizontal="left" vertical="center"/>
      <protection locked="0"/>
    </xf>
    <xf numFmtId="49" fontId="10" fillId="3" borderId="2" xfId="0" applyNumberFormat="1" applyFont="1" applyFill="1" applyBorder="1" applyAlignment="1" applyProtection="1">
      <alignment horizontal="left" vertical="center" wrapText="1"/>
      <protection locked="0"/>
    </xf>
    <xf numFmtId="49" fontId="10" fillId="3" borderId="4" xfId="0" applyNumberFormat="1" applyFont="1" applyFill="1" applyBorder="1" applyAlignment="1" applyProtection="1">
      <alignment horizontal="left" vertical="center" wrapText="1"/>
      <protection locked="0"/>
    </xf>
    <xf numFmtId="49" fontId="10" fillId="3" borderId="31" xfId="0" applyNumberFormat="1"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32"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0" fontId="8" fillId="0" borderId="2" xfId="0" applyFont="1" applyBorder="1" applyAlignment="1">
      <alignment horizontal="center" vertical="center" wrapText="1"/>
    </xf>
    <xf numFmtId="0" fontId="10" fillId="2" borderId="23"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38" fontId="8" fillId="0" borderId="58" xfId="1" applyFont="1" applyFill="1" applyBorder="1" applyAlignment="1">
      <alignment horizontal="center" vertical="center"/>
    </xf>
    <xf numFmtId="38" fontId="8" fillId="0" borderId="59" xfId="1" applyFont="1" applyFill="1" applyBorder="1" applyAlignment="1">
      <alignment horizontal="center" vertical="center"/>
    </xf>
    <xf numFmtId="38" fontId="8" fillId="0" borderId="60" xfId="1" applyFont="1" applyFill="1" applyBorder="1" applyAlignment="1">
      <alignment horizontal="center"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0" xfId="0" applyFont="1" applyBorder="1" applyAlignment="1">
      <alignment horizontal="center" vertical="center" wrapText="1"/>
    </xf>
    <xf numFmtId="0" fontId="8" fillId="0" borderId="0" xfId="0" applyFont="1" applyAlignment="1">
      <alignment horizontal="left" vertical="center" wrapText="1"/>
    </xf>
    <xf numFmtId="0" fontId="10" fillId="0" borderId="52"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2" borderId="1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xf>
    <xf numFmtId="0" fontId="8" fillId="0" borderId="24" xfId="0" applyFont="1" applyBorder="1" applyAlignment="1">
      <alignment horizontal="center" vertical="center"/>
    </xf>
    <xf numFmtId="0" fontId="8" fillId="3" borderId="19"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27" xfId="0" applyFont="1" applyBorder="1" applyAlignment="1">
      <alignment horizontal="center" vertical="center"/>
    </xf>
    <xf numFmtId="0" fontId="8" fillId="0" borderId="17" xfId="0" applyFont="1" applyBorder="1" applyAlignment="1">
      <alignment horizontal="center" vertical="center"/>
    </xf>
    <xf numFmtId="38" fontId="8" fillId="0" borderId="66" xfId="1" applyFont="1" applyBorder="1" applyAlignment="1">
      <alignment horizontal="center" vertical="center"/>
    </xf>
    <xf numFmtId="38" fontId="8" fillId="0" borderId="64" xfId="1" applyFont="1" applyBorder="1" applyAlignment="1">
      <alignment horizontal="center" vertical="center"/>
    </xf>
    <xf numFmtId="0" fontId="4" fillId="0" borderId="54" xfId="0" applyFont="1" applyBorder="1" applyAlignment="1">
      <alignment horizontal="center" vertical="center"/>
    </xf>
    <xf numFmtId="0" fontId="4" fillId="0" borderId="11" xfId="0" applyFont="1" applyBorder="1" applyAlignment="1">
      <alignment horizontal="center" vertical="center"/>
    </xf>
    <xf numFmtId="38" fontId="14" fillId="0" borderId="61" xfId="1" applyFont="1" applyBorder="1" applyAlignment="1">
      <alignment horizontal="center" vertical="center" wrapText="1"/>
    </xf>
    <xf numFmtId="38" fontId="14" fillId="0" borderId="0" xfId="1" applyFont="1" applyBorder="1" applyAlignment="1">
      <alignment horizontal="center" vertical="center" wrapText="1"/>
    </xf>
    <xf numFmtId="38" fontId="14" fillId="0" borderId="63" xfId="1" applyFont="1" applyBorder="1" applyAlignment="1">
      <alignment horizontal="center" vertical="center" wrapText="1"/>
    </xf>
    <xf numFmtId="38" fontId="14" fillId="0" borderId="10" xfId="1" applyFont="1" applyBorder="1" applyAlignment="1">
      <alignment horizontal="center" vertical="center" wrapText="1"/>
    </xf>
    <xf numFmtId="38" fontId="14" fillId="0" borderId="54" xfId="1" applyFont="1" applyBorder="1" applyAlignment="1">
      <alignment horizontal="center" vertical="center" wrapText="1"/>
    </xf>
    <xf numFmtId="38" fontId="14" fillId="0" borderId="11" xfId="1" applyFont="1" applyBorder="1" applyAlignment="1">
      <alignment horizontal="center" vertical="center" wrapText="1"/>
    </xf>
    <xf numFmtId="38" fontId="4" fillId="0" borderId="46" xfId="1" applyFont="1" applyBorder="1" applyAlignment="1">
      <alignment horizontal="center" vertical="center" wrapText="1"/>
    </xf>
    <xf numFmtId="38" fontId="4" fillId="0" borderId="7" xfId="1" applyFont="1" applyBorder="1" applyAlignment="1">
      <alignment horizontal="center" vertical="center" wrapText="1"/>
    </xf>
    <xf numFmtId="0" fontId="4" fillId="0" borderId="30" xfId="0" applyFont="1" applyBorder="1" applyAlignment="1">
      <alignment horizontal="center" vertical="center"/>
    </xf>
    <xf numFmtId="0" fontId="8" fillId="0" borderId="16" xfId="0" applyFont="1" applyBorder="1" applyAlignment="1">
      <alignment horizontal="center" vertical="center"/>
    </xf>
    <xf numFmtId="0" fontId="8" fillId="0" borderId="53" xfId="0" applyFont="1" applyBorder="1" applyAlignment="1">
      <alignment horizontal="center" vertical="center"/>
    </xf>
    <xf numFmtId="0" fontId="8" fillId="0" borderId="6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4"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21" xfId="0" applyFont="1" applyBorder="1" applyAlignment="1">
      <alignment horizontal="center" vertical="center"/>
    </xf>
    <xf numFmtId="0" fontId="8" fillId="0" borderId="11" xfId="0" applyFont="1" applyBorder="1" applyAlignment="1">
      <alignment horizontal="center" vertical="center"/>
    </xf>
    <xf numFmtId="176" fontId="8" fillId="0" borderId="43" xfId="0" applyNumberFormat="1" applyFont="1" applyBorder="1" applyAlignment="1">
      <alignment horizontal="right" vertical="center"/>
    </xf>
    <xf numFmtId="176" fontId="8" fillId="0" borderId="45" xfId="0" applyNumberFormat="1" applyFont="1" applyBorder="1" applyAlignment="1">
      <alignment horizontal="right" vertical="center"/>
    </xf>
    <xf numFmtId="58" fontId="8" fillId="3" borderId="43" xfId="0" applyNumberFormat="1"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38" fontId="8" fillId="0" borderId="0" xfId="1" applyFont="1" applyBorder="1" applyAlignment="1" applyProtection="1">
      <alignment horizontal="right" vertical="center"/>
    </xf>
    <xf numFmtId="38" fontId="8" fillId="3" borderId="27" xfId="1" applyFont="1" applyFill="1" applyBorder="1" applyAlignment="1" applyProtection="1">
      <alignment horizontal="left" vertical="center"/>
      <protection locked="0"/>
    </xf>
    <xf numFmtId="38" fontId="8" fillId="3" borderId="18" xfId="1" applyFont="1" applyFill="1" applyBorder="1" applyAlignment="1" applyProtection="1">
      <alignment horizontal="left" vertical="center"/>
      <protection locked="0"/>
    </xf>
    <xf numFmtId="38" fontId="8" fillId="3" borderId="19" xfId="1" applyFont="1" applyFill="1" applyBorder="1" applyAlignment="1" applyProtection="1">
      <alignment horizontal="left" vertical="center"/>
      <protection locked="0"/>
    </xf>
    <xf numFmtId="38" fontId="8" fillId="3" borderId="20" xfId="1" applyFont="1" applyFill="1" applyBorder="1" applyAlignment="1" applyProtection="1">
      <alignment horizontal="left" vertical="center"/>
      <protection locked="0"/>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8" fillId="0" borderId="65" xfId="0" applyFont="1" applyBorder="1" applyAlignment="1">
      <alignment horizontal="center" vertical="center"/>
    </xf>
    <xf numFmtId="0" fontId="12" fillId="0" borderId="0" xfId="0" applyFont="1" applyAlignment="1">
      <alignment horizontal="center" vertical="center"/>
    </xf>
    <xf numFmtId="0" fontId="6" fillId="0" borderId="0" xfId="0" applyFont="1" applyAlignment="1" applyProtection="1">
      <alignment horizontal="left" vertical="center" wrapText="1" shrinkToFit="1"/>
      <protection locked="0"/>
    </xf>
    <xf numFmtId="38" fontId="8" fillId="3" borderId="38" xfId="1" applyFont="1" applyFill="1" applyBorder="1" applyAlignment="1" applyProtection="1">
      <alignment horizontal="left" vertical="center" wrapText="1"/>
      <protection locked="0"/>
    </xf>
    <xf numFmtId="38" fontId="8" fillId="3" borderId="9" xfId="1" applyFont="1" applyFill="1" applyBorder="1" applyAlignment="1" applyProtection="1">
      <alignment horizontal="left" vertical="center" wrapText="1"/>
      <protection locked="0"/>
    </xf>
    <xf numFmtId="38" fontId="8" fillId="3" borderId="9" xfId="1" applyFont="1" applyFill="1" applyBorder="1" applyAlignment="1" applyProtection="1">
      <alignment horizontal="left" vertical="center"/>
      <protection locked="0"/>
    </xf>
    <xf numFmtId="38" fontId="8" fillId="3" borderId="39" xfId="1" applyFont="1" applyFill="1" applyBorder="1" applyAlignment="1" applyProtection="1">
      <alignment horizontal="left" vertical="center"/>
      <protection locked="0"/>
    </xf>
    <xf numFmtId="38" fontId="8" fillId="3" borderId="40" xfId="1" applyFont="1" applyFill="1" applyBorder="1" applyAlignment="1" applyProtection="1">
      <alignment horizontal="left" vertical="center"/>
      <protection locked="0"/>
    </xf>
    <xf numFmtId="38" fontId="8" fillId="3" borderId="41" xfId="1" applyFont="1" applyFill="1" applyBorder="1" applyAlignment="1" applyProtection="1">
      <alignment horizontal="left" vertical="center"/>
      <protection locked="0"/>
    </xf>
    <xf numFmtId="38" fontId="8" fillId="3" borderId="42" xfId="1"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0" fillId="0" borderId="1" xfId="0" applyBorder="1" applyAlignment="1">
      <alignment horizontal="center" vertical="center" wrapText="1"/>
    </xf>
    <xf numFmtId="38" fontId="0" fillId="0" borderId="6" xfId="1" applyFont="1" applyBorder="1" applyAlignment="1">
      <alignment horizontal="center" vertical="center" wrapText="1"/>
    </xf>
    <xf numFmtId="38" fontId="0" fillId="0" borderId="7" xfId="1" applyFont="1" applyBorder="1" applyAlignment="1">
      <alignment horizontal="center" vertical="center" wrapText="1"/>
    </xf>
    <xf numFmtId="38" fontId="3" fillId="0" borderId="47" xfId="1" applyFont="1" applyBorder="1" applyAlignment="1">
      <alignment horizontal="center" vertical="center"/>
    </xf>
    <xf numFmtId="38" fontId="3" fillId="0" borderId="48"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58" fontId="11" fillId="4" borderId="43" xfId="0" applyNumberFormat="1" applyFont="1" applyFill="1" applyBorder="1" applyAlignment="1" applyProtection="1">
      <alignment horizontal="center" vertical="center"/>
      <protection locked="0"/>
    </xf>
    <xf numFmtId="0" fontId="11" fillId="4" borderId="44" xfId="0"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protection locked="0"/>
    </xf>
    <xf numFmtId="38" fontId="11" fillId="3" borderId="27" xfId="1" applyFont="1" applyFill="1" applyBorder="1" applyAlignment="1" applyProtection="1">
      <alignment horizontal="left" vertical="center"/>
      <protection locked="0"/>
    </xf>
    <xf numFmtId="38" fontId="11" fillId="3" borderId="18" xfId="1" applyFont="1" applyFill="1" applyBorder="1" applyAlignment="1" applyProtection="1">
      <alignment horizontal="left" vertical="center"/>
      <protection locked="0"/>
    </xf>
    <xf numFmtId="38" fontId="11" fillId="3" borderId="19" xfId="1" applyFont="1" applyFill="1" applyBorder="1" applyAlignment="1" applyProtection="1">
      <alignment horizontal="left" vertical="center"/>
      <protection locked="0"/>
    </xf>
    <xf numFmtId="38" fontId="11" fillId="3" borderId="20" xfId="1" applyFont="1" applyFill="1" applyBorder="1" applyAlignment="1" applyProtection="1">
      <alignment horizontal="left" vertical="center"/>
      <protection locked="0"/>
    </xf>
    <xf numFmtId="38" fontId="11" fillId="3" borderId="38" xfId="1" applyFont="1" applyFill="1" applyBorder="1" applyAlignment="1" applyProtection="1">
      <alignment horizontal="left" vertical="center" wrapText="1"/>
      <protection locked="0"/>
    </xf>
    <xf numFmtId="38" fontId="11" fillId="3" borderId="9" xfId="1" applyFont="1" applyFill="1" applyBorder="1" applyAlignment="1" applyProtection="1">
      <alignment horizontal="left" vertical="center" wrapText="1"/>
      <protection locked="0"/>
    </xf>
    <xf numFmtId="38" fontId="11" fillId="3" borderId="9" xfId="1" applyFont="1" applyFill="1" applyBorder="1" applyAlignment="1" applyProtection="1">
      <alignment horizontal="left" vertical="center"/>
      <protection locked="0"/>
    </xf>
    <xf numFmtId="38" fontId="11" fillId="3" borderId="39" xfId="1" applyFont="1" applyFill="1" applyBorder="1" applyAlignment="1" applyProtection="1">
      <alignment horizontal="left" vertical="center"/>
      <protection locked="0"/>
    </xf>
    <xf numFmtId="38" fontId="11" fillId="3" borderId="40" xfId="1" applyFont="1" applyFill="1" applyBorder="1" applyAlignment="1" applyProtection="1">
      <alignment horizontal="left" vertical="center"/>
      <protection locked="0"/>
    </xf>
    <xf numFmtId="38" fontId="11" fillId="3" borderId="41" xfId="1" applyFont="1" applyFill="1" applyBorder="1" applyAlignment="1" applyProtection="1">
      <alignment horizontal="left" vertical="center"/>
      <protection locked="0"/>
    </xf>
    <xf numFmtId="38" fontId="11" fillId="3" borderId="42" xfId="1" applyFont="1" applyFill="1" applyBorder="1" applyAlignment="1" applyProtection="1">
      <alignment horizontal="left" vertical="center"/>
      <protection locked="0"/>
    </xf>
    <xf numFmtId="176" fontId="11" fillId="0" borderId="43" xfId="0" applyNumberFormat="1" applyFont="1" applyBorder="1" applyAlignment="1">
      <alignment horizontal="right" vertical="center"/>
    </xf>
    <xf numFmtId="176" fontId="11" fillId="0" borderId="45" xfId="0" applyNumberFormat="1" applyFont="1" applyBorder="1" applyAlignment="1">
      <alignment horizontal="right" vertical="center"/>
    </xf>
    <xf numFmtId="0" fontId="11" fillId="2" borderId="23"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17"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left" vertical="center"/>
      <protection locked="0"/>
    </xf>
    <xf numFmtId="0" fontId="11" fillId="3" borderId="28" xfId="0" applyFont="1" applyFill="1" applyBorder="1" applyAlignment="1" applyProtection="1">
      <alignment horizontal="left" vertical="center"/>
      <protection locked="0"/>
    </xf>
    <xf numFmtId="0" fontId="11" fillId="3" borderId="29" xfId="0" applyFont="1" applyFill="1" applyBorder="1" applyAlignment="1" applyProtection="1">
      <alignment horizontal="left" vertical="center"/>
      <protection locked="0"/>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49" fontId="11" fillId="3" borderId="4" xfId="0" applyNumberFormat="1" applyFont="1" applyFill="1" applyBorder="1" applyAlignment="1" applyProtection="1">
      <alignment horizontal="left" vertical="center" wrapText="1"/>
      <protection locked="0"/>
    </xf>
    <xf numFmtId="49" fontId="11" fillId="3" borderId="31" xfId="0" applyNumberFormat="1"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35" xfId="0" applyFont="1" applyFill="1" applyBorder="1" applyAlignment="1" applyProtection="1">
      <alignment horizontal="left" vertical="center" wrapText="1"/>
      <protection locked="0"/>
    </xf>
    <xf numFmtId="0" fontId="11" fillId="3" borderId="36" xfId="0" applyFont="1" applyFill="1" applyBorder="1" applyAlignment="1" applyProtection="1">
      <alignment horizontal="left" vertical="center" wrapText="1"/>
      <protection locked="0"/>
    </xf>
    <xf numFmtId="0" fontId="11" fillId="3" borderId="37" xfId="0" applyFont="1" applyFill="1" applyBorder="1" applyAlignment="1" applyProtection="1">
      <alignment horizontal="left" vertical="center" wrapText="1"/>
      <protection locked="0"/>
    </xf>
    <xf numFmtId="0" fontId="11" fillId="3" borderId="19"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58" fontId="11" fillId="3" borderId="43" xfId="0" applyNumberFormat="1"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6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623455</xdr:colOff>
      <xdr:row>0</xdr:row>
      <xdr:rowOff>166254</xdr:rowOff>
    </xdr:from>
    <xdr:to>
      <xdr:col>15</xdr:col>
      <xdr:colOff>1166751</xdr:colOff>
      <xdr:row>1</xdr:row>
      <xdr:rowOff>312718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320655" y="166254"/>
          <a:ext cx="1513114" cy="437409"/>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S創英角ｺﾞｼｯｸUB" panose="020B0900000000000000" pitchFamily="50" charset="-128"/>
              <a:ea typeface="HGS創英角ｺﾞｼｯｸUB" panose="020B0900000000000000" pitchFamily="50" charset="-128"/>
              <a:cs typeface="+mn-cs"/>
            </a:rPr>
            <a:t>記入例</a:t>
          </a:r>
          <a:endPar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609600</xdr:colOff>
      <xdr:row>0</xdr:row>
      <xdr:rowOff>110836</xdr:rowOff>
    </xdr:from>
    <xdr:to>
      <xdr:col>15</xdr:col>
      <xdr:colOff>1152896</xdr:colOff>
      <xdr:row>1</xdr:row>
      <xdr:rowOff>257300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6306800" y="110836"/>
          <a:ext cx="1513114" cy="437409"/>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S創英角ｺﾞｼｯｸUB" panose="020B0900000000000000" pitchFamily="50" charset="-128"/>
              <a:ea typeface="HGS創英角ｺﾞｼｯｸUB" panose="020B0900000000000000" pitchFamily="50" charset="-128"/>
              <a:cs typeface="+mn-cs"/>
            </a:rPr>
            <a:t>記入例</a:t>
          </a:r>
          <a:endPar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3"/>
  <sheetViews>
    <sheetView tabSelected="1" zoomScale="55" zoomScaleNormal="55" workbookViewId="0">
      <selection activeCell="E8" sqref="E8:P8"/>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customWidth="1"/>
    <col min="19" max="19" width="9" style="7" customWidth="1"/>
    <col min="20" max="16384" width="9" style="7"/>
  </cols>
  <sheetData>
    <row r="1" spans="1:16" ht="23.7" customHeight="1">
      <c r="A1" s="6" t="s">
        <v>97</v>
      </c>
    </row>
    <row r="2" spans="1:16" ht="45" customHeight="1" thickBot="1">
      <c r="A2" s="167" t="s">
        <v>53</v>
      </c>
      <c r="B2" s="167"/>
      <c r="C2" s="167"/>
      <c r="D2" s="167"/>
    </row>
    <row r="3" spans="1:16" ht="36" customHeight="1" thickTop="1" thickBot="1">
      <c r="J3" s="156" t="s">
        <v>81</v>
      </c>
      <c r="K3" s="157"/>
      <c r="L3" s="157"/>
      <c r="M3" s="157"/>
      <c r="N3" s="157"/>
      <c r="O3" s="157"/>
      <c r="P3" s="158"/>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48"/>
      <c r="F7" s="42" t="s">
        <v>56</v>
      </c>
      <c r="G7" s="49"/>
      <c r="H7" s="41"/>
      <c r="J7" s="41"/>
      <c r="K7" s="41"/>
      <c r="L7" s="41"/>
      <c r="M7" s="41"/>
      <c r="N7" s="41"/>
      <c r="O7" s="41"/>
      <c r="P7" s="41"/>
    </row>
    <row r="8" spans="1:16" ht="50.1" customHeight="1" thickTop="1">
      <c r="D8" s="11" t="s">
        <v>39</v>
      </c>
      <c r="E8" s="160"/>
      <c r="F8" s="161"/>
      <c r="G8" s="161"/>
      <c r="H8" s="161"/>
      <c r="I8" s="161"/>
      <c r="J8" s="162"/>
      <c r="K8" s="162"/>
      <c r="L8" s="162"/>
      <c r="M8" s="162"/>
      <c r="N8" s="162"/>
      <c r="O8" s="162"/>
      <c r="P8" s="163"/>
    </row>
    <row r="9" spans="1:16" ht="50.1" customHeight="1">
      <c r="B9" s="6"/>
      <c r="D9" s="159" t="s">
        <v>40</v>
      </c>
      <c r="E9" s="169"/>
      <c r="F9" s="170"/>
      <c r="G9" s="171"/>
      <c r="H9" s="171"/>
      <c r="I9" s="171"/>
      <c r="J9" s="171"/>
      <c r="K9" s="171"/>
      <c r="L9" s="171"/>
      <c r="M9" s="171"/>
      <c r="N9" s="171"/>
      <c r="O9" s="171"/>
      <c r="P9" s="172"/>
    </row>
    <row r="10" spans="1:16" ht="50.1" customHeight="1" thickBot="1">
      <c r="D10" s="159"/>
      <c r="E10" s="173"/>
      <c r="F10" s="174"/>
      <c r="G10" s="174"/>
      <c r="H10" s="174"/>
      <c r="I10" s="174"/>
      <c r="J10" s="174"/>
      <c r="K10" s="174"/>
      <c r="L10" s="174"/>
      <c r="M10" s="174"/>
      <c r="N10" s="174"/>
      <c r="O10" s="174"/>
      <c r="P10" s="175"/>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154">
        <f>IF(R39="","円　",R39)</f>
        <v>0</v>
      </c>
      <c r="D19" s="155"/>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88"/>
      <c r="D25" s="89"/>
      <c r="E25" s="90"/>
      <c r="F25" s="91"/>
      <c r="G25" s="91"/>
      <c r="H25" s="58"/>
      <c r="I25" s="23" t="str">
        <f>IF(H25="","",IFERROR(H25*2500,""))</f>
        <v/>
      </c>
      <c r="J25" s="55"/>
      <c r="K25" s="50"/>
      <c r="L25" s="34" t="s">
        <v>54</v>
      </c>
      <c r="M25" s="51"/>
      <c r="N25" s="40" t="s">
        <v>55</v>
      </c>
      <c r="O25" s="52"/>
      <c r="P25" s="23" t="str">
        <f>IF(C25="","",IFERROR(SUM(内訳!C4,内訳!E4,内訳!E5,内訳!F4),""))</f>
        <v/>
      </c>
    </row>
    <row r="26" spans="1:16" ht="40.200000000000003" customHeight="1">
      <c r="B26" s="87"/>
      <c r="C26" s="88"/>
      <c r="D26" s="89"/>
      <c r="E26" s="90"/>
      <c r="F26" s="91"/>
      <c r="G26" s="91"/>
      <c r="H26" s="58"/>
      <c r="I26" s="23" t="str">
        <f>IF(H26="","",IFERROR(H26*2500,""))</f>
        <v/>
      </c>
      <c r="J26" s="55"/>
      <c r="K26" s="50"/>
      <c r="L26" s="34" t="s">
        <v>54</v>
      </c>
      <c r="M26" s="51"/>
      <c r="N26" s="40" t="s">
        <v>55</v>
      </c>
      <c r="O26" s="52"/>
      <c r="P26" s="23" t="str">
        <f>IF(C26="","",IFERROR(SUM(内訳!C6,内訳!E6,内訳!E7,内訳!F6),""))</f>
        <v/>
      </c>
    </row>
    <row r="27" spans="1:16" ht="40.200000000000003" customHeight="1">
      <c r="B27" s="87"/>
      <c r="C27" s="88"/>
      <c r="D27" s="89"/>
      <c r="E27" s="90"/>
      <c r="F27" s="91"/>
      <c r="G27" s="91"/>
      <c r="H27" s="58"/>
      <c r="I27" s="23" t="str">
        <f>IF(H27="","",IFERROR(H27*2500,""))</f>
        <v/>
      </c>
      <c r="J27" s="55"/>
      <c r="K27" s="50"/>
      <c r="L27" s="34" t="s">
        <v>54</v>
      </c>
      <c r="M27" s="51"/>
      <c r="N27" s="40" t="s">
        <v>55</v>
      </c>
      <c r="O27" s="52"/>
      <c r="P27" s="23" t="str">
        <f>IF(C27="","",IFERROR(SUM(内訳!C8,内訳!E8,内訳!E9,内訳!F8),""))</f>
        <v/>
      </c>
    </row>
    <row r="28" spans="1:16" ht="40.200000000000003" customHeight="1">
      <c r="B28" s="87"/>
      <c r="C28" s="88"/>
      <c r="D28" s="89"/>
      <c r="E28" s="90"/>
      <c r="F28" s="91"/>
      <c r="G28" s="91"/>
      <c r="H28" s="58"/>
      <c r="I28" s="23" t="str">
        <f>IF(H28="","",IFERROR(H28*2500,""))</f>
        <v/>
      </c>
      <c r="J28" s="55"/>
      <c r="K28" s="50"/>
      <c r="L28" s="34" t="s">
        <v>54</v>
      </c>
      <c r="M28" s="51"/>
      <c r="N28" s="40" t="s">
        <v>55</v>
      </c>
      <c r="O28" s="52"/>
      <c r="P28" s="23" t="str">
        <f>IF(C28="","",IFERROR(SUM(内訳!C10,内訳!E10,内訳!E11,内訳!F10),""))</f>
        <v/>
      </c>
    </row>
    <row r="29" spans="1:16" ht="40.200000000000003" customHeight="1">
      <c r="B29" s="113" t="s">
        <v>37</v>
      </c>
      <c r="C29" s="88"/>
      <c r="D29" s="89"/>
      <c r="E29" s="90"/>
      <c r="F29" s="91"/>
      <c r="G29" s="91"/>
      <c r="H29" s="58"/>
      <c r="I29" s="23" t="str">
        <f>IF(H29="","",IFERROR(H29*2500,""))</f>
        <v/>
      </c>
      <c r="J29" s="55"/>
      <c r="K29" s="50"/>
      <c r="L29" s="34" t="s">
        <v>54</v>
      </c>
      <c r="M29" s="51"/>
      <c r="N29" s="40" t="s">
        <v>55</v>
      </c>
      <c r="O29" s="29"/>
      <c r="P29" s="23" t="str">
        <f>IF(C29="","",IFERROR(SUM(内訳!C12,内訳!E12,内訳!E13),""))</f>
        <v/>
      </c>
    </row>
    <row r="30" spans="1:16" ht="40.200000000000003" customHeight="1">
      <c r="B30" s="114"/>
      <c r="C30" s="88"/>
      <c r="D30" s="89"/>
      <c r="E30" s="90"/>
      <c r="F30" s="91"/>
      <c r="G30" s="91"/>
      <c r="H30" s="58"/>
      <c r="I30" s="23" t="str">
        <f>IF(H30="","",IFERROR(H30*2500,""))</f>
        <v/>
      </c>
      <c r="J30" s="55"/>
      <c r="K30" s="50"/>
      <c r="L30" s="34" t="s">
        <v>54</v>
      </c>
      <c r="M30" s="51"/>
      <c r="N30" s="40" t="s">
        <v>55</v>
      </c>
      <c r="O30" s="29"/>
      <c r="P30" s="23" t="str">
        <f>IF(C30="","",IFERROR(SUM(内訳!C14,内訳!E14,内訳!E15),""))</f>
        <v/>
      </c>
    </row>
    <row r="31" spans="1:16" ht="40.200000000000003" customHeight="1">
      <c r="B31" s="87" t="s">
        <v>15</v>
      </c>
      <c r="C31" s="88"/>
      <c r="D31" s="89"/>
      <c r="E31" s="90"/>
      <c r="F31" s="91"/>
      <c r="G31" s="91"/>
      <c r="H31" s="59"/>
      <c r="I31" s="60"/>
      <c r="J31" s="56"/>
      <c r="K31" s="29"/>
      <c r="L31" s="34" t="s">
        <v>54</v>
      </c>
      <c r="M31" s="51"/>
      <c r="N31" s="40" t="s">
        <v>55</v>
      </c>
      <c r="O31" s="29"/>
      <c r="P31" s="23" t="str">
        <f>IF(C31="","",IF(M31&gt;0,125000,100000))</f>
        <v/>
      </c>
    </row>
    <row r="32" spans="1:16" ht="40.200000000000003" customHeight="1">
      <c r="B32" s="87"/>
      <c r="C32" s="88"/>
      <c r="D32" s="89"/>
      <c r="E32" s="90"/>
      <c r="F32" s="91"/>
      <c r="G32" s="91"/>
      <c r="H32" s="59"/>
      <c r="I32" s="60"/>
      <c r="J32" s="56"/>
      <c r="K32" s="29"/>
      <c r="L32" s="34" t="s">
        <v>54</v>
      </c>
      <c r="M32" s="51"/>
      <c r="N32" s="40" t="s">
        <v>55</v>
      </c>
      <c r="O32" s="29"/>
      <c r="P32" s="23" t="str">
        <f>IF(C32="","",IF(M32&gt;0,125000,100000))</f>
        <v/>
      </c>
    </row>
    <row r="33" spans="2:18" ht="40.200000000000003" customHeight="1">
      <c r="B33" s="87"/>
      <c r="C33" s="88"/>
      <c r="D33" s="89"/>
      <c r="E33" s="90"/>
      <c r="F33" s="91"/>
      <c r="G33" s="91"/>
      <c r="H33" s="59"/>
      <c r="I33" s="60"/>
      <c r="J33" s="56"/>
      <c r="K33" s="29"/>
      <c r="L33" s="34" t="s">
        <v>54</v>
      </c>
      <c r="M33" s="51"/>
      <c r="N33" s="40" t="s">
        <v>55</v>
      </c>
      <c r="O33" s="29"/>
      <c r="P33" s="23" t="str">
        <f>IF(C33="","",IF(M33&gt;0,125000,100000))</f>
        <v/>
      </c>
    </row>
    <row r="34" spans="2:18" ht="40.200000000000003" customHeight="1">
      <c r="B34" s="87"/>
      <c r="C34" s="88"/>
      <c r="D34" s="89"/>
      <c r="E34" s="90"/>
      <c r="F34" s="91"/>
      <c r="G34" s="91"/>
      <c r="H34" s="59"/>
      <c r="I34" s="60"/>
      <c r="J34" s="56"/>
      <c r="K34" s="29"/>
      <c r="L34" s="34" t="s">
        <v>54</v>
      </c>
      <c r="M34" s="51"/>
      <c r="N34" s="40" t="s">
        <v>55</v>
      </c>
      <c r="O34" s="29"/>
      <c r="P34" s="23" t="str">
        <f>IF(C34="","",IF(M34&gt;0,125000,100000))</f>
        <v/>
      </c>
    </row>
    <row r="35" spans="2:18" ht="40.200000000000003" customHeight="1">
      <c r="B35" s="87" t="s">
        <v>5</v>
      </c>
      <c r="C35" s="88"/>
      <c r="D35" s="89"/>
      <c r="E35" s="90"/>
      <c r="F35" s="91"/>
      <c r="G35" s="91"/>
      <c r="H35" s="59"/>
      <c r="I35" s="60"/>
      <c r="J35" s="56"/>
      <c r="K35" s="29"/>
      <c r="L35" s="92"/>
      <c r="M35" s="93"/>
      <c r="N35" s="94"/>
      <c r="O35" s="29"/>
      <c r="P35" s="23" t="str">
        <f>IF(C35="","",35000)</f>
        <v/>
      </c>
    </row>
    <row r="36" spans="2:18" ht="40.200000000000003" customHeight="1">
      <c r="B36" s="87"/>
      <c r="C36" s="88"/>
      <c r="D36" s="89"/>
      <c r="E36" s="90"/>
      <c r="F36" s="91"/>
      <c r="G36" s="91"/>
      <c r="H36" s="59"/>
      <c r="I36" s="60"/>
      <c r="J36" s="56"/>
      <c r="K36" s="29"/>
      <c r="L36" s="92"/>
      <c r="M36" s="93"/>
      <c r="N36" s="94"/>
      <c r="O36" s="29"/>
      <c r="P36" s="23" t="str">
        <f>IF(C36="","",35000)</f>
        <v/>
      </c>
    </row>
    <row r="37" spans="2:18" ht="40.200000000000003" customHeight="1">
      <c r="B37" s="87" t="s">
        <v>85</v>
      </c>
      <c r="C37" s="88"/>
      <c r="D37" s="89"/>
      <c r="E37" s="90"/>
      <c r="F37" s="91"/>
      <c r="G37" s="91"/>
      <c r="H37" s="59"/>
      <c r="I37" s="60"/>
      <c r="J37" s="56"/>
      <c r="K37" s="29"/>
      <c r="L37" s="92"/>
      <c r="M37" s="93"/>
      <c r="N37" s="94"/>
      <c r="O37" s="29"/>
      <c r="P37" s="23" t="str">
        <f>IF(C37="","",35000)</f>
        <v/>
      </c>
    </row>
    <row r="38" spans="2:18" ht="40.200000000000003" customHeight="1">
      <c r="B38" s="87"/>
      <c r="C38" s="88"/>
      <c r="D38" s="89"/>
      <c r="E38" s="90"/>
      <c r="F38" s="91"/>
      <c r="G38" s="91"/>
      <c r="H38" s="59"/>
      <c r="I38" s="60"/>
      <c r="J38" s="56"/>
      <c r="K38" s="29"/>
      <c r="L38" s="92"/>
      <c r="M38" s="93"/>
      <c r="N38" s="94"/>
      <c r="O38" s="29"/>
      <c r="P38" s="23" t="str">
        <f>IF(C38="","",35000)</f>
        <v/>
      </c>
    </row>
    <row r="39" spans="2:18" ht="40.200000000000003" customHeight="1" thickBot="1">
      <c r="B39" s="14" t="s">
        <v>6</v>
      </c>
      <c r="C39" s="95"/>
      <c r="D39" s="96"/>
      <c r="E39" s="101"/>
      <c r="F39" s="102"/>
      <c r="G39" s="102"/>
      <c r="H39" s="61"/>
      <c r="I39" s="24" t="str">
        <f>IF(SUM(I25:I30)=0,"",SUM(I25:I30))</f>
        <v/>
      </c>
      <c r="J39" s="57"/>
      <c r="K39" s="33"/>
      <c r="L39" s="97"/>
      <c r="M39" s="98"/>
      <c r="N39" s="99"/>
      <c r="O39" s="33"/>
      <c r="P39" s="24" t="str">
        <f>IF(SUM(P25:P38)=0,"",SUM(P25:P38))</f>
        <v/>
      </c>
      <c r="R39" s="62">
        <f>SUM(I39,P39)</f>
        <v>0</v>
      </c>
    </row>
    <row r="40" spans="2:18" ht="40.200000000000003" customHeight="1" thickTop="1">
      <c r="B40" s="100" t="s">
        <v>102</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105"/>
      <c r="D44" s="106"/>
      <c r="E44" s="106"/>
      <c r="F44" s="107"/>
      <c r="G44" s="26" t="s">
        <v>20</v>
      </c>
      <c r="H44" s="75"/>
      <c r="I44" s="76"/>
      <c r="J44" s="76"/>
      <c r="K44" s="76"/>
      <c r="L44" s="76"/>
      <c r="M44" s="77"/>
      <c r="N44" s="63"/>
      <c r="O44" s="63"/>
      <c r="P44" s="63"/>
    </row>
    <row r="45" spans="2:18" ht="40.200000000000003" customHeight="1">
      <c r="B45" s="27" t="s">
        <v>7</v>
      </c>
      <c r="C45" s="17"/>
      <c r="D45" s="108" t="s">
        <v>8</v>
      </c>
      <c r="E45" s="109"/>
      <c r="F45" s="110"/>
      <c r="G45" s="78"/>
      <c r="H45" s="79"/>
      <c r="I45" s="79"/>
      <c r="J45" s="79"/>
      <c r="K45" s="79"/>
      <c r="L45" s="79"/>
      <c r="M45" s="80"/>
      <c r="N45" s="64"/>
      <c r="O45" s="64"/>
      <c r="P45" s="64"/>
    </row>
    <row r="46" spans="2:18" ht="40.200000000000003" customHeight="1">
      <c r="B46" s="103" t="s">
        <v>9</v>
      </c>
      <c r="C46" s="18" t="s">
        <v>10</v>
      </c>
      <c r="D46" s="81"/>
      <c r="E46" s="82"/>
      <c r="F46" s="82"/>
      <c r="G46" s="82"/>
      <c r="H46" s="82"/>
      <c r="I46" s="82"/>
      <c r="J46" s="82"/>
      <c r="K46" s="82"/>
      <c r="L46" s="82"/>
      <c r="M46" s="83"/>
      <c r="N46" s="65"/>
      <c r="O46" s="65"/>
      <c r="P46" s="65"/>
    </row>
    <row r="47" spans="2:18" ht="40.200000000000003" customHeight="1" thickBot="1">
      <c r="B47" s="104"/>
      <c r="C47" s="28" t="s">
        <v>23</v>
      </c>
      <c r="D47" s="84"/>
      <c r="E47" s="85"/>
      <c r="F47" s="85"/>
      <c r="G47" s="85"/>
      <c r="H47" s="85"/>
      <c r="I47" s="85"/>
      <c r="J47" s="85"/>
      <c r="K47" s="85"/>
      <c r="L47" s="85"/>
      <c r="M47" s="8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117"/>
      <c r="E50" s="117"/>
      <c r="F50" s="118"/>
      <c r="G50" s="119"/>
      <c r="K50" s="7"/>
      <c r="L50" s="7"/>
      <c r="M50" s="7"/>
      <c r="N50" s="7"/>
      <c r="O50" s="7"/>
    </row>
    <row r="51" spans="2:15" ht="40.200000000000003" customHeight="1">
      <c r="B51" s="111" t="s">
        <v>17</v>
      </c>
      <c r="C51" s="112"/>
      <c r="D51" s="120"/>
      <c r="E51" s="120"/>
      <c r="F51" s="121"/>
      <c r="G51" s="122"/>
      <c r="K51" s="7"/>
      <c r="L51" s="7"/>
      <c r="M51" s="7"/>
      <c r="N51" s="7"/>
      <c r="O51" s="7"/>
    </row>
    <row r="52" spans="2:15" ht="40.200000000000003" customHeight="1" thickBot="1">
      <c r="B52" s="115" t="s">
        <v>18</v>
      </c>
      <c r="C52" s="116"/>
      <c r="D52" s="123"/>
      <c r="E52" s="123"/>
      <c r="F52" s="124"/>
      <c r="G52" s="125"/>
      <c r="K52" s="7"/>
      <c r="L52" s="7"/>
      <c r="M52" s="7"/>
      <c r="N52" s="7"/>
      <c r="O52" s="7"/>
    </row>
    <row r="53" spans="2:15" ht="19.8" thickTop="1"/>
  </sheetData>
  <sheetProtection sheet="1" objects="1" scenarios="1"/>
  <mergeCells count="75">
    <mergeCell ref="A2:D2"/>
    <mergeCell ref="A17:P17"/>
    <mergeCell ref="E11:P11"/>
    <mergeCell ref="E9:P10"/>
    <mergeCell ref="A13:P13"/>
    <mergeCell ref="B15:P15"/>
    <mergeCell ref="C19:D19"/>
    <mergeCell ref="J3:P3"/>
    <mergeCell ref="D9:D10"/>
    <mergeCell ref="E8:P8"/>
    <mergeCell ref="J22:P22"/>
    <mergeCell ref="H22:I22"/>
    <mergeCell ref="L35:N35"/>
    <mergeCell ref="L36:N36"/>
    <mergeCell ref="E35:G35"/>
    <mergeCell ref="B22:B24"/>
    <mergeCell ref="B25:B28"/>
    <mergeCell ref="C25:D25"/>
    <mergeCell ref="C26:D26"/>
    <mergeCell ref="C27:D27"/>
    <mergeCell ref="C28:D28"/>
    <mergeCell ref="C22:D24"/>
    <mergeCell ref="B31:B34"/>
    <mergeCell ref="C34:D34"/>
    <mergeCell ref="E34:G34"/>
    <mergeCell ref="E33:G33"/>
    <mergeCell ref="E36:G36"/>
    <mergeCell ref="C31:D31"/>
    <mergeCell ref="E28:G28"/>
    <mergeCell ref="E25:G25"/>
    <mergeCell ref="E26:G26"/>
    <mergeCell ref="H23:H24"/>
    <mergeCell ref="I23:I24"/>
    <mergeCell ref="E22:G24"/>
    <mergeCell ref="P23:P24"/>
    <mergeCell ref="J23:K23"/>
    <mergeCell ref="L23:N24"/>
    <mergeCell ref="O23:O24"/>
    <mergeCell ref="E27:G27"/>
    <mergeCell ref="B52:C52"/>
    <mergeCell ref="D50:G50"/>
    <mergeCell ref="D51:G51"/>
    <mergeCell ref="D52:G52"/>
    <mergeCell ref="B50:C50"/>
    <mergeCell ref="C44:F44"/>
    <mergeCell ref="D45:F45"/>
    <mergeCell ref="E29:G29"/>
    <mergeCell ref="E30:G30"/>
    <mergeCell ref="B51:C51"/>
    <mergeCell ref="C32:D32"/>
    <mergeCell ref="C33:D33"/>
    <mergeCell ref="E32:G32"/>
    <mergeCell ref="E31:G31"/>
    <mergeCell ref="B29:B30"/>
    <mergeCell ref="C29:D29"/>
    <mergeCell ref="C30:D30"/>
    <mergeCell ref="B35:B36"/>
    <mergeCell ref="C36:D36"/>
    <mergeCell ref="C35:D35"/>
    <mergeCell ref="H44:M44"/>
    <mergeCell ref="G45:M45"/>
    <mergeCell ref="D46:M46"/>
    <mergeCell ref="D47:M47"/>
    <mergeCell ref="B37:B38"/>
    <mergeCell ref="C37:D37"/>
    <mergeCell ref="E37:G37"/>
    <mergeCell ref="L37:N37"/>
    <mergeCell ref="C38:D38"/>
    <mergeCell ref="E38:G38"/>
    <mergeCell ref="L38:N38"/>
    <mergeCell ref="C39:D39"/>
    <mergeCell ref="L39:N39"/>
    <mergeCell ref="B40:P40"/>
    <mergeCell ref="E39:G39"/>
    <mergeCell ref="B46:B47"/>
  </mergeCells>
  <phoneticPr fontId="2"/>
  <conditionalFormatting sqref="C25:C38">
    <cfRule type="notContainsBlanks" dxfId="61" priority="5">
      <formula>LEN(TRIM(C25))&gt;0</formula>
    </cfRule>
    <cfRule type="expression" dxfId="60" priority="6">
      <formula>$C$43=""</formula>
    </cfRule>
  </conditionalFormatting>
  <conditionalFormatting sqref="C44:C45">
    <cfRule type="notContainsBlanks" dxfId="59" priority="47">
      <formula>LEN(TRIM(C44))&gt;0</formula>
    </cfRule>
    <cfRule type="expression" dxfId="58" priority="48">
      <formula>$C$43=""</formula>
    </cfRule>
  </conditionalFormatting>
  <conditionalFormatting sqref="D50:G52">
    <cfRule type="expression" dxfId="57" priority="18">
      <formula>D50&lt;&gt;""</formula>
    </cfRule>
  </conditionalFormatting>
  <conditionalFormatting sqref="E25:F38">
    <cfRule type="notContainsBlanks" dxfId="56" priority="3">
      <formula>LEN(TRIM(E25))&gt;0</formula>
    </cfRule>
    <cfRule type="expression" dxfId="55" priority="4">
      <formula>$C$43=""</formula>
    </cfRule>
  </conditionalFormatting>
  <conditionalFormatting sqref="E7:G10 J8:P10">
    <cfRule type="expression" dxfId="54" priority="17">
      <formula>E7&lt;&gt;""</formula>
    </cfRule>
  </conditionalFormatting>
  <conditionalFormatting sqref="G45">
    <cfRule type="expression" dxfId="53" priority="20">
      <formula>G45&lt;&gt;""</formula>
    </cfRule>
  </conditionalFormatting>
  <conditionalFormatting sqref="H3">
    <cfRule type="expression" dxfId="52" priority="7">
      <formula>H3&lt;&gt;"令和　　　　年　　　　月　　　　日"</formula>
    </cfRule>
    <cfRule type="cellIs" dxfId="51" priority="13" operator="equal">
      <formula>"　　年　　月　　日"</formula>
    </cfRule>
  </conditionalFormatting>
  <conditionalFormatting sqref="H8:H10">
    <cfRule type="expression" dxfId="50" priority="8">
      <formula>H8&lt;&gt;""</formula>
    </cfRule>
  </conditionalFormatting>
  <conditionalFormatting sqref="H25:H30">
    <cfRule type="expression" dxfId="49" priority="12">
      <formula>H25&lt;&gt;""</formula>
    </cfRule>
  </conditionalFormatting>
  <conditionalFormatting sqref="H44">
    <cfRule type="expression" dxfId="48" priority="2">
      <formula>H44&lt;&gt;""</formula>
    </cfRule>
  </conditionalFormatting>
  <conditionalFormatting sqref="J3">
    <cfRule type="cellIs" dxfId="47" priority="53" operator="equal">
      <formula>"　　年　　月　　日"</formula>
    </cfRule>
  </conditionalFormatting>
  <conditionalFormatting sqref="J25:N25 L25:L34 J26:M30">
    <cfRule type="expression" dxfId="46" priority="23">
      <formula>J25&lt;&gt;""</formula>
    </cfRule>
  </conditionalFormatting>
  <conditionalFormatting sqref="J3:P3">
    <cfRule type="expression" dxfId="45" priority="16">
      <formula>J3&lt;&gt;"令和　　　　年　　　　月　　　　日"</formula>
    </cfRule>
  </conditionalFormatting>
  <conditionalFormatting sqref="M31:M34">
    <cfRule type="expression" dxfId="44" priority="15">
      <formula>M31&lt;&gt;""</formula>
    </cfRule>
  </conditionalFormatting>
  <conditionalFormatting sqref="N26:N34">
    <cfRule type="expression" dxfId="43" priority="14">
      <formula>N26&lt;&gt;""</formula>
    </cfRule>
  </conditionalFormatting>
  <conditionalFormatting sqref="N44:P47 D46:D47">
    <cfRule type="expression" dxfId="42" priority="19">
      <formula>D44&lt;&gt;""</formula>
    </cfRule>
  </conditionalFormatting>
  <conditionalFormatting sqref="O25:O28">
    <cfRule type="expression" dxfId="41" priority="22">
      <formula>O25&lt;&gt;""</formula>
    </cfRule>
  </conditionalFormatting>
  <dataValidations xWindow="279" yWindow="484" count="3">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000-000000000000}"/>
    <dataValidation type="list" allowBlank="1" showInputMessage="1" showErrorMessage="1" sqref="C45" xr:uid="{00000000-0002-0000-0000-000001000000}">
      <formula1>"普通,当座"</formula1>
    </dataValidation>
    <dataValidation type="list" allowBlank="1" showInputMessage="1" showErrorMessage="1" sqref="O25:O28" xr:uid="{00000000-0002-0000-0000-000002000000}">
      <formula1>"○,－"</formula1>
    </dataValidation>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workbookViewId="0">
      <selection activeCell="C4" sqref="C4:C5"/>
    </sheetView>
  </sheetViews>
  <sheetFormatPr defaultRowHeight="18"/>
  <cols>
    <col min="1" max="1" width="9.69921875" customWidth="1"/>
    <col min="2" max="2" width="16.5" customWidth="1"/>
    <col min="3" max="3" width="10.19921875" customWidth="1"/>
    <col min="4" max="4" width="9.09765625" bestFit="1" customWidth="1"/>
    <col min="5" max="6" width="9.59765625" bestFit="1" customWidth="1"/>
  </cols>
  <sheetData>
    <row r="1" spans="1:6">
      <c r="A1" s="1" t="s">
        <v>38</v>
      </c>
      <c r="C1" s="1"/>
      <c r="E1" s="1"/>
      <c r="F1" s="1"/>
    </row>
    <row r="2" spans="1:6">
      <c r="A2" s="183" t="s">
        <v>46</v>
      </c>
      <c r="B2" s="183" t="s">
        <v>42</v>
      </c>
      <c r="C2" s="186" t="s">
        <v>43</v>
      </c>
      <c r="D2" s="189" t="s">
        <v>31</v>
      </c>
      <c r="E2" s="189" t="s">
        <v>44</v>
      </c>
      <c r="F2" s="189" t="s">
        <v>45</v>
      </c>
    </row>
    <row r="3" spans="1:6">
      <c r="A3" s="184"/>
      <c r="B3" s="184"/>
      <c r="C3" s="188"/>
      <c r="D3" s="190"/>
      <c r="E3" s="190"/>
      <c r="F3" s="190"/>
    </row>
    <row r="4" spans="1:6">
      <c r="A4" s="183" t="s">
        <v>47</v>
      </c>
      <c r="B4" s="178" t="str">
        <f>IF(支給申請書!C25="","",支給申請書!C25)</f>
        <v/>
      </c>
      <c r="C4" s="179" t="str">
        <f>IF(B4="","",IF(SUM(支給申請書!J25:M25)&gt;=200,病院・有床診単価!$C$4,IF(SUM(支給申請書!J25:M25)&gt;=100,病院・有床診単価!$C$5,病院・有床診単価!$C$6)))</f>
        <v/>
      </c>
      <c r="D4" s="3" t="str">
        <f>IF(支給申請書!J25&gt;=1,"一般","")</f>
        <v/>
      </c>
      <c r="E4" s="4" t="str">
        <f>IF(D4="一般",IF(SUM(支給申請書!$J$25:$M$25)&gt;=200,病院・有床診単価!$D$4*支給申請書!$J$25,IF(SUM(支給申請書!$J$25:$M$25)&gt;=100,病院・有床診単価!$D$5*支給申請書!$J$25,病院・有床診単価!$D$6*支給申請書!$J$25)),"")</f>
        <v/>
      </c>
      <c r="F4" s="191" t="str">
        <f>IF(支給申請書!O25="○",175000,"")</f>
        <v/>
      </c>
    </row>
    <row r="5" spans="1:6">
      <c r="A5" s="185"/>
      <c r="B5" s="178"/>
      <c r="C5" s="180">
        <f>IF(SUM(支給申請書!K32:O32)&gt;=200,病院・有床診単価!D11,IF(SUM(支給申請書!K32:O32)&gt;=100,病院・有床診単価!D12,病院・有床診単価!D13))</f>
        <v>0</v>
      </c>
      <c r="D5" s="3" t="str">
        <f>IF(支給申請書!K25&gt;=1,"療養","")</f>
        <v/>
      </c>
      <c r="E5" s="4" t="str">
        <f>IF(D5="療養",IF(SUM(支給申請書!$J$25:$M$25)&gt;=200,病院・有床診単価!$E$4*支給申請書!$K$25,IF(SUM(支給申請書!$J$25:$M$25)&gt;=100,病院・有床診単価!$E$5*支給申請書!$K$25,病院・有床診単価!$E$6*支給申請書!$K$25)),"")</f>
        <v/>
      </c>
      <c r="F5" s="192"/>
    </row>
    <row r="6" spans="1:6">
      <c r="A6" s="185"/>
      <c r="B6" s="178" t="str">
        <f>IF(支給申請書!C26="","",支給申請書!C26)</f>
        <v/>
      </c>
      <c r="C6" s="179" t="str">
        <f>IF(B6="","",IF(SUM(支給申請書!J26:M26)&gt;=200,病院・有床診単価!$C$4,IF(SUM(支給申請書!J26:M26)&gt;=100,病院・有床診単価!$C$5,病院・有床診単価!$C$6)))</f>
        <v/>
      </c>
      <c r="D6" s="3" t="str">
        <f>IF(支給申請書!J26&gt;=1,"一般","")</f>
        <v/>
      </c>
      <c r="E6" s="4" t="str">
        <f>IF(D6="一般",IF(SUM(支給申請書!$J$26:$M$26)&gt;=200,病院・有床診単価!$D$4*支給申請書!$J$26,IF(SUM(支給申請書!$J$26:$M$26)&gt;=100,病院・有床診単価!$D$5*支給申請書!$J$26,病院・有床診単価!$D$6*支給申請書!$J$26)),"")</f>
        <v/>
      </c>
      <c r="F6" s="191" t="str">
        <f>IF(支給申請書!O26="○",175000,"")</f>
        <v/>
      </c>
    </row>
    <row r="7" spans="1:6">
      <c r="A7" s="185"/>
      <c r="B7" s="178"/>
      <c r="C7" s="180">
        <f>IF(SUM(支給申請書!K34:O34)&gt;=200,病院・有床診単価!D13,IF(SUM(支給申請書!K34:O34)&gt;=100,病院・有床診単価!D14,病院・有床診単価!D15))</f>
        <v>0</v>
      </c>
      <c r="D7" s="3" t="str">
        <f>IF(支給申請書!K26&gt;=1,"療養","")</f>
        <v/>
      </c>
      <c r="E7" s="4" t="str">
        <f>IF(D7="療養",IF(SUM(支給申請書!$J$26:$M$26)&gt;=200,病院・有床診単価!$E$4*支給申請書!$K$26,IF(SUM(支給申請書!$J$26:$M$26)&gt;=100,病院・有床診単価!$E$5*支給申請書!$K$26,病院・有床診単価!$E$6*支給申請書!$K$26)),"")</f>
        <v/>
      </c>
      <c r="F7" s="192"/>
    </row>
    <row r="8" spans="1:6">
      <c r="A8" s="185"/>
      <c r="B8" s="178" t="str">
        <f>IF(支給申請書!C27="","",支給申請書!C27)</f>
        <v/>
      </c>
      <c r="C8" s="179" t="str">
        <f>IF(B8="","",IF(SUM(支給申請書!J27:M27)&gt;=200,病院・有床診単価!$C$4,IF(SUM(支給申請書!J27:M27)&gt;=100,病院・有床診単価!$C$5,病院・有床診単価!$C$6)))</f>
        <v/>
      </c>
      <c r="D8" s="2" t="str">
        <f>IF(支給申請書!J27&gt;=1,"一般","")</f>
        <v/>
      </c>
      <c r="E8" s="4" t="str">
        <f>IF(D8="一般",IF(SUM(支給申請書!$J$27:$M$27)&gt;=200,病院・有床診単価!$D$4*支給申請書!$J$27,IF(SUM(支給申請書!$J$27:$M$27)&gt;=100,病院・有床診単価!$D$5*支給申請書!$J$27,病院・有床診単価!$D$6*支給申請書!$J$27)),"")</f>
        <v/>
      </c>
      <c r="F8" s="191" t="str">
        <f>IF(支給申請書!O27="○",175000,"")</f>
        <v/>
      </c>
    </row>
    <row r="9" spans="1:6">
      <c r="A9" s="185"/>
      <c r="B9" s="178"/>
      <c r="C9" s="180">
        <f>IF(SUM(支給申請書!K36:O36)&gt;=200,病院・有床診単価!D15,IF(SUM(支給申請書!K36:O36)&gt;=100,病院・有床診単価!D16,病院・有床診単価!D17))</f>
        <v>0</v>
      </c>
      <c r="D9" s="2" t="str">
        <f>IF(支給申請書!K27&gt;=1,"療養","")</f>
        <v/>
      </c>
      <c r="E9" s="4" t="str">
        <f>IF(D9="療養",IF(SUM(支給申請書!$J$27:$M$27)&gt;=200,病院・有床診単価!$E$4*支給申請書!$K$27,IF(SUM(支給申請書!$J$27:$M$27)&gt;=100,病院・有床診単価!$E$5*支給申請書!$K$27,病院・有床診単価!$E$6*支給申請書!$K$27)),"")</f>
        <v/>
      </c>
      <c r="F9" s="192"/>
    </row>
    <row r="10" spans="1:6">
      <c r="A10" s="185"/>
      <c r="B10" s="178" t="str">
        <f>IF(支給申請書!C28="","",支給申請書!C28)</f>
        <v/>
      </c>
      <c r="C10" s="179" t="str">
        <f>IF(B10="","",IF(SUM(支給申請書!J28:M28)&gt;=200,病院・有床診単価!$C$4,IF(SUM(支給申請書!J28:M28)&gt;=100,病院・有床診単価!$C$5,病院・有床診単価!$C$6)))</f>
        <v/>
      </c>
      <c r="D10" s="2" t="str">
        <f>IF(支給申請書!J28&gt;=1,"一般","")</f>
        <v/>
      </c>
      <c r="E10" s="4" t="str">
        <f>IF(D10="一般",IF(SUM(支給申請書!$J$28:$M$28)&gt;=200,病院・有床診単価!$D$4*支給申請書!$J$28,IF(SUM(支給申請書!$J$28:$M$28)&gt;=100,病院・有床診単価!$D$5*支給申請書!$J$28,病院・有床診単価!$D$6*支給申請書!$J$28)),"")</f>
        <v/>
      </c>
      <c r="F10" s="191" t="str">
        <f>IF(支給申請書!O28="○",175000,"")</f>
        <v/>
      </c>
    </row>
    <row r="11" spans="1:6">
      <c r="A11" s="184"/>
      <c r="B11" s="178"/>
      <c r="C11" s="180">
        <f>IF(SUM(支給申請書!K41:O41)&gt;=200,病院・有床診単価!D17,IF(SUM(支給申請書!K41:O41)&gt;=100,病院・有床診単価!D18,病院・有床診単価!D19))</f>
        <v>0</v>
      </c>
      <c r="D11" s="2" t="str">
        <f>IF(支給申請書!K28&gt;=1,"療養","")</f>
        <v/>
      </c>
      <c r="E11" s="4" t="str">
        <f>IF(D11="療養",IF(SUM(支給申請書!$J$28:$M$28)&gt;=200,病院・有床診単価!$E$4*支給申請書!$K$28,IF(SUM(支給申請書!$J$28:$M$28)&gt;=100,病院・有床診単価!$E$5*支給申請書!$K$28,病院・有床診単価!$E$6*支給申請書!$K$28)),"")</f>
        <v/>
      </c>
      <c r="F11" s="192"/>
    </row>
    <row r="12" spans="1:6">
      <c r="A12" s="186" t="s">
        <v>48</v>
      </c>
      <c r="B12" s="178" t="str">
        <f>IF(支給申請書!C29="","",支給申請書!C29)</f>
        <v/>
      </c>
      <c r="C12" s="179" t="str">
        <f>IF(B12="","",病院・有床診単価!$C$7)</f>
        <v/>
      </c>
      <c r="D12" s="3" t="str">
        <f>IF(支給申請書!J29&gt;=1,"一般","")</f>
        <v/>
      </c>
      <c r="E12" s="4" t="str">
        <f>IF(D12="一般",支給申請書!J29*病院・有床診単価!$D$7,"")</f>
        <v/>
      </c>
      <c r="F12" s="181"/>
    </row>
    <row r="13" spans="1:6">
      <c r="A13" s="187"/>
      <c r="B13" s="178"/>
      <c r="C13" s="180">
        <f>IF(SUM(支給申請書!K43:O43)&gt;=200,病院・有床診単価!D19,IF(SUM(支給申請書!K43:O43)&gt;=100,病院・有床診単価!D20,病院・有床診単価!D21))</f>
        <v>0</v>
      </c>
      <c r="D13" s="3" t="str">
        <f>IF(支給申請書!K29&gt;=1,"療養","")</f>
        <v/>
      </c>
      <c r="E13" s="4" t="str">
        <f>IF(D13="療養",支給申請書!K29*病院・有床診単価!$E$7,"")</f>
        <v/>
      </c>
      <c r="F13" s="182"/>
    </row>
    <row r="14" spans="1:6">
      <c r="A14" s="187"/>
      <c r="B14" s="178" t="str">
        <f>IF(支給申請書!C30="","",支給申請書!C30)</f>
        <v/>
      </c>
      <c r="C14" s="179" t="str">
        <f>IF(B14="","",病院・有床診単価!$C$7)</f>
        <v/>
      </c>
      <c r="D14" s="3" t="str">
        <f>IF(支給申請書!J30&gt;=1,"一般","")</f>
        <v/>
      </c>
      <c r="E14" s="4" t="str">
        <f>IF(D14="一般",支給申請書!J30*病院・有床診単価!$D$7,"")</f>
        <v/>
      </c>
      <c r="F14" s="181"/>
    </row>
    <row r="15" spans="1:6">
      <c r="A15" s="188"/>
      <c r="B15" s="178"/>
      <c r="C15" s="180">
        <f>IF(SUM(支給申請書!K45:O45)&gt;=200,病院・有床診単価!D21,IF(SUM(支給申請書!K45:O45)&gt;=100,病院・有床診単価!D22,病院・有床診単価!D23))</f>
        <v>0</v>
      </c>
      <c r="D15" s="3" t="str">
        <f>IF(支給申請書!K30&gt;=1,"療養","")</f>
        <v/>
      </c>
      <c r="E15" s="4" t="str">
        <f>IF(D15="療養",支給申請書!K30*病院・有床診単価!$E$7,"")</f>
        <v/>
      </c>
      <c r="F15" s="182"/>
    </row>
    <row r="16" spans="1:6">
      <c r="A16" s="186" t="s">
        <v>49</v>
      </c>
      <c r="B16" s="178" t="str">
        <f>IF(支給申請書!C31="","",支給申請書!C31)</f>
        <v/>
      </c>
      <c r="C16" s="179" t="str">
        <f>IF(B16="","",IF(支給申請書!M31&gt;0,250000,200000))</f>
        <v/>
      </c>
      <c r="D16" s="30"/>
      <c r="E16" s="31"/>
      <c r="F16" s="181"/>
    </row>
    <row r="17" spans="1:6">
      <c r="A17" s="187"/>
      <c r="B17" s="178"/>
      <c r="C17" s="180">
        <f>IF(SUM(支給申請書!K47:O47)&gt;=200,病院・有床診単価!D23,IF(SUM(支給申請書!K47:O47)&gt;=100,病院・有床診単価!D24,病院・有床診単価!D25))</f>
        <v>0</v>
      </c>
      <c r="D17" s="30"/>
      <c r="E17" s="31"/>
      <c r="F17" s="182"/>
    </row>
    <row r="18" spans="1:6">
      <c r="A18" s="187"/>
      <c r="B18" s="178" t="str">
        <f>IF(支給申請書!C32="","",支給申請書!C32)</f>
        <v/>
      </c>
      <c r="C18" s="179" t="str">
        <f>IF(B18="","",IF(支給申請書!M32&gt;0,250000,200000))</f>
        <v/>
      </c>
      <c r="D18" s="30"/>
      <c r="E18" s="31"/>
      <c r="F18" s="181"/>
    </row>
    <row r="19" spans="1:6">
      <c r="A19" s="187"/>
      <c r="B19" s="178"/>
      <c r="C19" s="180">
        <f>IF(SUM(支給申請書!K49:O49)&gt;=200,病院・有床診単価!D25,IF(SUM(支給申請書!K49:O49)&gt;=100,病院・有床診単価!D26,病院・有床診単価!D27))</f>
        <v>0</v>
      </c>
      <c r="D19" s="30"/>
      <c r="E19" s="31"/>
      <c r="F19" s="182"/>
    </row>
    <row r="20" spans="1:6">
      <c r="A20" s="187"/>
      <c r="B20" s="178" t="str">
        <f>IF(支給申請書!C33="","",支給申請書!C33)</f>
        <v/>
      </c>
      <c r="C20" s="179" t="str">
        <f>IF(B20="","",IF(支給申請書!M33&gt;0,250000,200000))</f>
        <v/>
      </c>
      <c r="D20" s="32"/>
      <c r="E20" s="31"/>
      <c r="F20" s="181"/>
    </row>
    <row r="21" spans="1:6">
      <c r="A21" s="187"/>
      <c r="B21" s="178"/>
      <c r="C21" s="180">
        <f>IF(SUM(支給申請書!K51:O51)&gt;=200,病院・有床診単価!D27,IF(SUM(支給申請書!K51:O51)&gt;=100,病院・有床診単価!D28,病院・有床診単価!D29))</f>
        <v>0</v>
      </c>
      <c r="D21" s="32"/>
      <c r="E21" s="31"/>
      <c r="F21" s="182"/>
    </row>
    <row r="22" spans="1:6">
      <c r="A22" s="187"/>
      <c r="B22" s="178" t="str">
        <f>IF(支給申請書!C34="","",支給申請書!C34)</f>
        <v/>
      </c>
      <c r="C22" s="179" t="str">
        <f>IF(B22="","",IF(支給申請書!M34&gt;0,250000,200000))</f>
        <v/>
      </c>
      <c r="D22" s="32"/>
      <c r="E22" s="31"/>
      <c r="F22" s="181"/>
    </row>
    <row r="23" spans="1:6">
      <c r="A23" s="188"/>
      <c r="B23" s="178"/>
      <c r="C23" s="180">
        <f>IF(SUM(支給申請書!K53:O53)&gt;=200,病院・有床診単価!D29,IF(SUM(支給申請書!K53:O53)&gt;=100,病院・有床診単価!D30,病院・有床診単価!D31))</f>
        <v>0</v>
      </c>
      <c r="D23" s="32"/>
      <c r="E23" s="31"/>
      <c r="F23" s="182"/>
    </row>
    <row r="24" spans="1:6">
      <c r="A24" s="183" t="s">
        <v>99</v>
      </c>
      <c r="B24" s="178" t="str">
        <f>IF(支給申請書!C31="","",支給申請書!C31)</f>
        <v/>
      </c>
      <c r="C24" s="179" t="str">
        <f>IF(B24="","",70000)</f>
        <v/>
      </c>
      <c r="D24" s="30"/>
      <c r="E24" s="31"/>
      <c r="F24" s="181"/>
    </row>
    <row r="25" spans="1:6">
      <c r="A25" s="185"/>
      <c r="B25" s="178"/>
      <c r="C25" s="180">
        <f>IF(SUM(支給申請書!K51:O51)&gt;=200,病院・有床診単価!D27,IF(SUM(支給申請書!K51:O51)&gt;=100,病院・有床診単価!D28,病院・有床診単価!D29))</f>
        <v>0</v>
      </c>
      <c r="D25" s="30"/>
      <c r="E25" s="31"/>
      <c r="F25" s="182"/>
    </row>
    <row r="26" spans="1:6">
      <c r="A26" s="185"/>
      <c r="B26" s="178" t="str">
        <f>IF(支給申請書!C32="","",支給申請書!C32)</f>
        <v/>
      </c>
      <c r="C26" s="179" t="str">
        <f>IF(B26="","",70000)</f>
        <v/>
      </c>
      <c r="D26" s="30"/>
      <c r="E26" s="31"/>
      <c r="F26" s="181"/>
    </row>
    <row r="27" spans="1:6">
      <c r="A27" s="184"/>
      <c r="B27" s="178"/>
      <c r="C27" s="180">
        <f>IF(SUM(支給申請書!K53:O53)&gt;=200,病院・有床診単価!D29,IF(SUM(支給申請書!K53:O53)&gt;=100,病院・有床診単価!D30,病院・有床診単価!D31))</f>
        <v>0</v>
      </c>
      <c r="D27" s="30"/>
      <c r="E27" s="31"/>
      <c r="F27" s="182"/>
    </row>
    <row r="28" spans="1:6">
      <c r="A28" s="183" t="s">
        <v>50</v>
      </c>
      <c r="B28" s="178" t="str">
        <f>IF(支給申請書!C35="","",支給申請書!C35)</f>
        <v/>
      </c>
      <c r="C28" s="179" t="str">
        <f>IF(B28="","",70000)</f>
        <v/>
      </c>
      <c r="D28" s="30"/>
      <c r="E28" s="31"/>
      <c r="F28" s="181"/>
    </row>
    <row r="29" spans="1:6">
      <c r="A29" s="185"/>
      <c r="B29" s="178"/>
      <c r="C29" s="180">
        <f>IF(SUM(支給申請書!K55:O55)&gt;=200,病院・有床診単価!D31,IF(SUM(支給申請書!K55:O55)&gt;=100,病院・有床診単価!D32,病院・有床診単価!D33))</f>
        <v>0</v>
      </c>
      <c r="D29" s="30"/>
      <c r="E29" s="31"/>
      <c r="F29" s="182"/>
    </row>
    <row r="30" spans="1:6">
      <c r="A30" s="185"/>
      <c r="B30" s="178" t="str">
        <f>IF(支給申請書!C36="","",支給申請書!C36)</f>
        <v/>
      </c>
      <c r="C30" s="179" t="str">
        <f>IF(B30="","",70000)</f>
        <v/>
      </c>
      <c r="D30" s="30"/>
      <c r="E30" s="31"/>
      <c r="F30" s="181"/>
    </row>
    <row r="31" spans="1:6">
      <c r="A31" s="184"/>
      <c r="B31" s="178"/>
      <c r="C31" s="180">
        <f>IF(SUM(支給申請書!K57:O57)&gt;=200,病院・有床診単価!D33,IF(SUM(支給申請書!K57:O57)&gt;=100,病院・有床診単価!D34,病院・有床診単価!D35))</f>
        <v>0</v>
      </c>
      <c r="D31" s="30"/>
      <c r="E31" s="31"/>
      <c r="F31" s="182"/>
    </row>
  </sheetData>
  <sheetProtection sheet="1" objects="1" scenarios="1"/>
  <mergeCells count="53">
    <mergeCell ref="A24:A27"/>
    <mergeCell ref="B24:B25"/>
    <mergeCell ref="C24:C25"/>
    <mergeCell ref="F24:F25"/>
    <mergeCell ref="B26:B27"/>
    <mergeCell ref="C26:C27"/>
    <mergeCell ref="F26:F27"/>
    <mergeCell ref="F10:F11"/>
    <mergeCell ref="F8:F9"/>
    <mergeCell ref="B6:B7"/>
    <mergeCell ref="B8:B9"/>
    <mergeCell ref="B10:B11"/>
    <mergeCell ref="F2:F3"/>
    <mergeCell ref="B2:B3"/>
    <mergeCell ref="B4:B5"/>
    <mergeCell ref="F4:F5"/>
    <mergeCell ref="F18:F19"/>
    <mergeCell ref="C2:C3"/>
    <mergeCell ref="C4:C5"/>
    <mergeCell ref="C6:C7"/>
    <mergeCell ref="D2:D3"/>
    <mergeCell ref="E2:E3"/>
    <mergeCell ref="B12:B13"/>
    <mergeCell ref="C12:C13"/>
    <mergeCell ref="F12:F13"/>
    <mergeCell ref="F6:F7"/>
    <mergeCell ref="C8:C9"/>
    <mergeCell ref="C10:C11"/>
    <mergeCell ref="B20:B21"/>
    <mergeCell ref="C20:C21"/>
    <mergeCell ref="F20:F21"/>
    <mergeCell ref="B14:B15"/>
    <mergeCell ref="C14:C15"/>
    <mergeCell ref="F14:F15"/>
    <mergeCell ref="B16:B17"/>
    <mergeCell ref="C16:C17"/>
    <mergeCell ref="F16:F17"/>
    <mergeCell ref="B30:B31"/>
    <mergeCell ref="C30:C31"/>
    <mergeCell ref="F30:F31"/>
    <mergeCell ref="A2:A3"/>
    <mergeCell ref="A4:A11"/>
    <mergeCell ref="A12:A15"/>
    <mergeCell ref="A16:A23"/>
    <mergeCell ref="A28:A31"/>
    <mergeCell ref="B22:B23"/>
    <mergeCell ref="C22:C23"/>
    <mergeCell ref="F22:F23"/>
    <mergeCell ref="B28:B29"/>
    <mergeCell ref="C28:C29"/>
    <mergeCell ref="F28:F29"/>
    <mergeCell ref="B18:B19"/>
    <mergeCell ref="C18:C19"/>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13"/>
  <sheetViews>
    <sheetView workbookViewId="0">
      <selection activeCell="B3" sqref="B3"/>
    </sheetView>
  </sheetViews>
  <sheetFormatPr defaultRowHeight="18"/>
  <cols>
    <col min="2" max="2" width="18.69921875" bestFit="1" customWidth="1"/>
  </cols>
  <sheetData>
    <row r="3" spans="2:6">
      <c r="B3" s="37"/>
      <c r="C3" s="37" t="s">
        <v>29</v>
      </c>
      <c r="D3" s="37" t="s">
        <v>27</v>
      </c>
      <c r="E3" s="37" t="s">
        <v>28</v>
      </c>
      <c r="F3" s="37" t="s">
        <v>51</v>
      </c>
    </row>
    <row r="4" spans="2:6">
      <c r="B4" s="37" t="s">
        <v>32</v>
      </c>
      <c r="C4" s="38">
        <v>350000</v>
      </c>
      <c r="D4" s="38">
        <v>30000</v>
      </c>
      <c r="E4" s="38">
        <v>20000</v>
      </c>
      <c r="F4" s="38">
        <v>175000</v>
      </c>
    </row>
    <row r="5" spans="2:6">
      <c r="B5" s="37" t="s">
        <v>33</v>
      </c>
      <c r="C5" s="38">
        <v>250000</v>
      </c>
      <c r="D5" s="38">
        <v>22500</v>
      </c>
      <c r="E5" s="38">
        <v>12500</v>
      </c>
      <c r="F5" s="38">
        <v>175000</v>
      </c>
    </row>
    <row r="6" spans="2:6">
      <c r="B6" s="37" t="s">
        <v>34</v>
      </c>
      <c r="C6" s="38">
        <v>175000</v>
      </c>
      <c r="D6" s="38">
        <v>17500</v>
      </c>
      <c r="E6" s="38">
        <v>7500</v>
      </c>
      <c r="F6" s="38">
        <v>175000</v>
      </c>
    </row>
    <row r="7" spans="2:6">
      <c r="B7" s="37" t="s">
        <v>35</v>
      </c>
      <c r="C7" s="38">
        <v>125000</v>
      </c>
      <c r="D7" s="38">
        <v>12500</v>
      </c>
      <c r="E7" s="38">
        <v>7500</v>
      </c>
      <c r="F7" s="38">
        <v>0</v>
      </c>
    </row>
    <row r="13" spans="2:6">
      <c r="C13" t="s">
        <v>30</v>
      </c>
    </row>
  </sheetData>
  <sheetProtection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3"/>
  <sheetViews>
    <sheetView zoomScale="55" zoomScaleNormal="55" workbookViewId="0">
      <selection activeCell="E8" sqref="E8:P8"/>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hidden="1" customWidth="1"/>
    <col min="19" max="19" width="9" style="7" customWidth="1"/>
    <col min="20" max="16384" width="9" style="7"/>
  </cols>
  <sheetData>
    <row r="1" spans="1:16" ht="23.7" customHeight="1">
      <c r="A1" s="6" t="s">
        <v>98</v>
      </c>
    </row>
    <row r="2" spans="1:16" ht="45" customHeight="1" thickBot="1">
      <c r="A2" s="167" t="s">
        <v>53</v>
      </c>
      <c r="B2" s="167"/>
      <c r="C2" s="167"/>
      <c r="D2" s="167"/>
    </row>
    <row r="3" spans="1:16" ht="36" customHeight="1" thickTop="1" thickBot="1">
      <c r="J3" s="193">
        <v>46053</v>
      </c>
      <c r="K3" s="194"/>
      <c r="L3" s="194"/>
      <c r="M3" s="194"/>
      <c r="N3" s="194"/>
      <c r="O3" s="194"/>
      <c r="P3" s="195"/>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66" t="s">
        <v>67</v>
      </c>
      <c r="F7" s="42" t="s">
        <v>56</v>
      </c>
      <c r="G7" s="67" t="s">
        <v>68</v>
      </c>
      <c r="H7" s="41"/>
      <c r="J7" s="41"/>
      <c r="K7" s="41"/>
      <c r="L7" s="41"/>
      <c r="M7" s="41"/>
      <c r="N7" s="41"/>
      <c r="O7" s="41"/>
      <c r="P7" s="41"/>
    </row>
    <row r="8" spans="1:16" ht="50.1" customHeight="1" thickTop="1">
      <c r="D8" s="11" t="s">
        <v>39</v>
      </c>
      <c r="E8" s="196" t="s">
        <v>78</v>
      </c>
      <c r="F8" s="197"/>
      <c r="G8" s="197"/>
      <c r="H8" s="197"/>
      <c r="I8" s="197"/>
      <c r="J8" s="198"/>
      <c r="K8" s="198"/>
      <c r="L8" s="198"/>
      <c r="M8" s="198"/>
      <c r="N8" s="198"/>
      <c r="O8" s="198"/>
      <c r="P8" s="199"/>
    </row>
    <row r="9" spans="1:16" ht="50.1" customHeight="1">
      <c r="B9" s="6"/>
      <c r="D9" s="159" t="s">
        <v>40</v>
      </c>
      <c r="E9" s="200" t="s">
        <v>79</v>
      </c>
      <c r="F9" s="201"/>
      <c r="G9" s="202"/>
      <c r="H9" s="202"/>
      <c r="I9" s="202"/>
      <c r="J9" s="202"/>
      <c r="K9" s="202"/>
      <c r="L9" s="202"/>
      <c r="M9" s="202"/>
      <c r="N9" s="202"/>
      <c r="O9" s="202"/>
      <c r="P9" s="203"/>
    </row>
    <row r="10" spans="1:16" ht="50.1" customHeight="1" thickBot="1">
      <c r="D10" s="159"/>
      <c r="E10" s="204"/>
      <c r="F10" s="205"/>
      <c r="G10" s="205"/>
      <c r="H10" s="205"/>
      <c r="I10" s="205"/>
      <c r="J10" s="205"/>
      <c r="K10" s="205"/>
      <c r="L10" s="205"/>
      <c r="M10" s="205"/>
      <c r="N10" s="205"/>
      <c r="O10" s="205"/>
      <c r="P10" s="206"/>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207">
        <f>IF(R39="","円　",R39)</f>
        <v>4975000</v>
      </c>
      <c r="D19" s="208"/>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209" t="s">
        <v>90</v>
      </c>
      <c r="D25" s="210"/>
      <c r="E25" s="211" t="s">
        <v>91</v>
      </c>
      <c r="F25" s="212"/>
      <c r="G25" s="212"/>
      <c r="H25" s="68">
        <v>150</v>
      </c>
      <c r="I25" s="35">
        <f>IF(H25="","",IFERROR(H25*2500,""))</f>
        <v>375000</v>
      </c>
      <c r="J25" s="69">
        <v>20</v>
      </c>
      <c r="K25" s="70">
        <v>130</v>
      </c>
      <c r="L25" s="71" t="s">
        <v>54</v>
      </c>
      <c r="M25" s="72">
        <v>50</v>
      </c>
      <c r="N25" s="47" t="s">
        <v>55</v>
      </c>
      <c r="O25" s="73" t="s">
        <v>69</v>
      </c>
      <c r="P25" s="35">
        <v>4100000</v>
      </c>
    </row>
    <row r="26" spans="1:16" ht="40.200000000000003" customHeight="1">
      <c r="B26" s="87"/>
      <c r="C26" s="88"/>
      <c r="D26" s="89"/>
      <c r="E26" s="90"/>
      <c r="F26" s="91"/>
      <c r="G26" s="91"/>
      <c r="H26" s="58"/>
      <c r="I26" s="23" t="str">
        <f>IF(H26="","",IFERROR(H26*2500,""))</f>
        <v/>
      </c>
      <c r="J26" s="55"/>
      <c r="K26" s="50"/>
      <c r="L26" s="34" t="s">
        <v>54</v>
      </c>
      <c r="M26" s="51"/>
      <c r="N26" s="40" t="s">
        <v>55</v>
      </c>
      <c r="O26" s="52"/>
      <c r="P26" s="23" t="s">
        <v>100</v>
      </c>
    </row>
    <row r="27" spans="1:16" ht="40.200000000000003" customHeight="1">
      <c r="B27" s="87"/>
      <c r="C27" s="88"/>
      <c r="D27" s="89"/>
      <c r="E27" s="90"/>
      <c r="F27" s="91"/>
      <c r="G27" s="91"/>
      <c r="H27" s="58"/>
      <c r="I27" s="23" t="str">
        <f>IF(H27="","",IFERROR(H27*2500,""))</f>
        <v/>
      </c>
      <c r="J27" s="55"/>
      <c r="K27" s="50"/>
      <c r="L27" s="34" t="s">
        <v>54</v>
      </c>
      <c r="M27" s="51"/>
      <c r="N27" s="40" t="s">
        <v>55</v>
      </c>
      <c r="O27" s="52"/>
      <c r="P27" s="23" t="s">
        <v>100</v>
      </c>
    </row>
    <row r="28" spans="1:16" ht="40.200000000000003" customHeight="1">
      <c r="B28" s="87"/>
      <c r="C28" s="88"/>
      <c r="D28" s="89"/>
      <c r="E28" s="90"/>
      <c r="F28" s="91"/>
      <c r="G28" s="91"/>
      <c r="H28" s="58"/>
      <c r="I28" s="23" t="str">
        <f>IF(H28="","",IFERROR(H28*2500,""))</f>
        <v/>
      </c>
      <c r="J28" s="55"/>
      <c r="K28" s="50"/>
      <c r="L28" s="34" t="s">
        <v>54</v>
      </c>
      <c r="M28" s="51"/>
      <c r="N28" s="40" t="s">
        <v>55</v>
      </c>
      <c r="O28" s="52"/>
      <c r="P28" s="23" t="s">
        <v>100</v>
      </c>
    </row>
    <row r="29" spans="1:16" ht="40.200000000000003" customHeight="1">
      <c r="B29" s="113" t="s">
        <v>35</v>
      </c>
      <c r="C29" s="209" t="s">
        <v>70</v>
      </c>
      <c r="D29" s="210"/>
      <c r="E29" s="211" t="s">
        <v>91</v>
      </c>
      <c r="F29" s="212"/>
      <c r="G29" s="212"/>
      <c r="H29" s="68">
        <v>10</v>
      </c>
      <c r="I29" s="35">
        <f>IF(H29="","",IFERROR(H29*2500,""))</f>
        <v>25000</v>
      </c>
      <c r="J29" s="69">
        <v>10</v>
      </c>
      <c r="K29" s="70">
        <v>0</v>
      </c>
      <c r="L29" s="71" t="s">
        <v>54</v>
      </c>
      <c r="M29" s="72">
        <v>0</v>
      </c>
      <c r="N29" s="47" t="s">
        <v>55</v>
      </c>
      <c r="O29" s="74"/>
      <c r="P29" s="35">
        <v>275000</v>
      </c>
    </row>
    <row r="30" spans="1:16" ht="40.200000000000003" customHeight="1">
      <c r="B30" s="114"/>
      <c r="C30" s="88"/>
      <c r="D30" s="89"/>
      <c r="E30" s="90"/>
      <c r="F30" s="91"/>
      <c r="G30" s="91"/>
      <c r="H30" s="58"/>
      <c r="I30" s="23" t="str">
        <f>IF(H30="","",IFERROR(H30*2500,""))</f>
        <v/>
      </c>
      <c r="J30" s="55"/>
      <c r="K30" s="50"/>
      <c r="L30" s="34" t="s">
        <v>54</v>
      </c>
      <c r="M30" s="51"/>
      <c r="N30" s="40" t="s">
        <v>55</v>
      </c>
      <c r="O30" s="29"/>
      <c r="P30" s="23"/>
    </row>
    <row r="31" spans="1:16" ht="40.200000000000003" customHeight="1">
      <c r="B31" s="87" t="s">
        <v>15</v>
      </c>
      <c r="C31" s="209" t="s">
        <v>71</v>
      </c>
      <c r="D31" s="210"/>
      <c r="E31" s="211" t="s">
        <v>91</v>
      </c>
      <c r="F31" s="212"/>
      <c r="G31" s="212"/>
      <c r="H31" s="59"/>
      <c r="I31" s="60"/>
      <c r="J31" s="56"/>
      <c r="K31" s="29"/>
      <c r="L31" s="34" t="s">
        <v>54</v>
      </c>
      <c r="M31" s="51"/>
      <c r="N31" s="40" t="s">
        <v>55</v>
      </c>
      <c r="O31" s="29"/>
      <c r="P31" s="35">
        <v>100000</v>
      </c>
    </row>
    <row r="32" spans="1:16" ht="40.200000000000003" customHeight="1">
      <c r="B32" s="87"/>
      <c r="C32" s="209" t="s">
        <v>92</v>
      </c>
      <c r="D32" s="210"/>
      <c r="E32" s="211" t="s">
        <v>91</v>
      </c>
      <c r="F32" s="212"/>
      <c r="G32" s="212"/>
      <c r="H32" s="59"/>
      <c r="I32" s="60"/>
      <c r="J32" s="56"/>
      <c r="K32" s="29"/>
      <c r="L32" s="34" t="s">
        <v>54</v>
      </c>
      <c r="M32" s="51"/>
      <c r="N32" s="40" t="s">
        <v>55</v>
      </c>
      <c r="O32" s="29"/>
      <c r="P32" s="35">
        <v>100000</v>
      </c>
    </row>
    <row r="33" spans="2:18" ht="40.200000000000003" customHeight="1">
      <c r="B33" s="87"/>
      <c r="C33" s="88"/>
      <c r="D33" s="89"/>
      <c r="E33" s="90"/>
      <c r="F33" s="91"/>
      <c r="G33" s="91"/>
      <c r="H33" s="59"/>
      <c r="I33" s="60"/>
      <c r="J33" s="56"/>
      <c r="K33" s="29"/>
      <c r="L33" s="34" t="s">
        <v>54</v>
      </c>
      <c r="M33" s="51"/>
      <c r="N33" s="40" t="s">
        <v>55</v>
      </c>
      <c r="O33" s="29"/>
      <c r="P33" s="23" t="str">
        <f t="shared" ref="P33:P34" si="0">IF(C33="","",IF(M33&gt;0,250000,200000))</f>
        <v/>
      </c>
    </row>
    <row r="34" spans="2:18" ht="40.200000000000003" customHeight="1">
      <c r="B34" s="87"/>
      <c r="C34" s="88"/>
      <c r="D34" s="89"/>
      <c r="E34" s="90"/>
      <c r="F34" s="91"/>
      <c r="G34" s="91"/>
      <c r="H34" s="59"/>
      <c r="I34" s="60"/>
      <c r="J34" s="56"/>
      <c r="K34" s="29"/>
      <c r="L34" s="34" t="s">
        <v>54</v>
      </c>
      <c r="M34" s="51"/>
      <c r="N34" s="40" t="s">
        <v>55</v>
      </c>
      <c r="O34" s="29"/>
      <c r="P34" s="23" t="str">
        <f t="shared" si="0"/>
        <v/>
      </c>
    </row>
    <row r="35" spans="2:18" ht="40.200000000000003" customHeight="1">
      <c r="B35" s="87" t="s">
        <v>5</v>
      </c>
      <c r="C35" s="88"/>
      <c r="D35" s="89"/>
      <c r="E35" s="90"/>
      <c r="F35" s="91"/>
      <c r="G35" s="91"/>
      <c r="H35" s="59"/>
      <c r="I35" s="60"/>
      <c r="J35" s="56"/>
      <c r="K35" s="29"/>
      <c r="L35" s="92"/>
      <c r="M35" s="93"/>
      <c r="N35" s="94"/>
      <c r="O35" s="29"/>
      <c r="P35" s="23" t="str">
        <f>IF(C35="","",70000)</f>
        <v/>
      </c>
    </row>
    <row r="36" spans="2:18" ht="40.200000000000003" customHeight="1">
      <c r="B36" s="87"/>
      <c r="C36" s="88"/>
      <c r="D36" s="89"/>
      <c r="E36" s="90"/>
      <c r="F36" s="91"/>
      <c r="G36" s="91"/>
      <c r="H36" s="59"/>
      <c r="I36" s="60"/>
      <c r="J36" s="56"/>
      <c r="K36" s="29"/>
      <c r="L36" s="92"/>
      <c r="M36" s="93"/>
      <c r="N36" s="94"/>
      <c r="O36" s="29"/>
      <c r="P36" s="23" t="str">
        <f>IF(C36="","",70000)</f>
        <v/>
      </c>
    </row>
    <row r="37" spans="2:18" ht="40.200000000000003" customHeight="1">
      <c r="B37" s="87" t="s">
        <v>85</v>
      </c>
      <c r="C37" s="88"/>
      <c r="D37" s="89"/>
      <c r="E37" s="90"/>
      <c r="F37" s="91"/>
      <c r="G37" s="91"/>
      <c r="H37" s="59"/>
      <c r="I37" s="60"/>
      <c r="J37" s="56"/>
      <c r="K37" s="29"/>
      <c r="L37" s="92"/>
      <c r="M37" s="93"/>
      <c r="N37" s="94"/>
      <c r="O37" s="29"/>
      <c r="P37" s="23" t="str">
        <f>IF(C37="","",70000)</f>
        <v/>
      </c>
    </row>
    <row r="38" spans="2:18" ht="40.200000000000003" customHeight="1">
      <c r="B38" s="87"/>
      <c r="C38" s="88"/>
      <c r="D38" s="89"/>
      <c r="E38" s="90"/>
      <c r="F38" s="91"/>
      <c r="G38" s="91"/>
      <c r="H38" s="59"/>
      <c r="I38" s="60"/>
      <c r="J38" s="56"/>
      <c r="K38" s="29"/>
      <c r="L38" s="92"/>
      <c r="M38" s="93"/>
      <c r="N38" s="94"/>
      <c r="O38" s="29"/>
      <c r="P38" s="23" t="str">
        <f>IF(C38="","",70000)</f>
        <v/>
      </c>
    </row>
    <row r="39" spans="2:18" ht="40.200000000000003" customHeight="1" thickBot="1">
      <c r="B39" s="14" t="s">
        <v>6</v>
      </c>
      <c r="C39" s="95"/>
      <c r="D39" s="96"/>
      <c r="E39" s="101"/>
      <c r="F39" s="102"/>
      <c r="G39" s="102"/>
      <c r="H39" s="61"/>
      <c r="I39" s="36">
        <f>IF(SUM(I25:I30)=0,"",SUM(I25:I30))</f>
        <v>400000</v>
      </c>
      <c r="J39" s="57"/>
      <c r="K39" s="33"/>
      <c r="L39" s="97"/>
      <c r="M39" s="98"/>
      <c r="N39" s="99"/>
      <c r="O39" s="33"/>
      <c r="P39" s="36">
        <f>IF(SUM(P25:P38)=0,"",SUM(P25:P38))</f>
        <v>4575000</v>
      </c>
      <c r="R39" s="62">
        <f>SUM(I39,P39)</f>
        <v>4975000</v>
      </c>
    </row>
    <row r="40" spans="2:18" ht="40.200000000000003" customHeight="1" thickTop="1">
      <c r="B40" s="100" t="s">
        <v>101</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213" t="s">
        <v>72</v>
      </c>
      <c r="D44" s="214"/>
      <c r="E44" s="214"/>
      <c r="F44" s="215"/>
      <c r="G44" s="26" t="s">
        <v>20</v>
      </c>
      <c r="H44" s="216" t="s">
        <v>73</v>
      </c>
      <c r="I44" s="217"/>
      <c r="J44" s="217"/>
      <c r="K44" s="217"/>
      <c r="L44" s="217"/>
      <c r="M44" s="218"/>
      <c r="N44" s="63"/>
      <c r="O44" s="63"/>
      <c r="P44" s="63"/>
    </row>
    <row r="45" spans="2:18" ht="40.200000000000003" customHeight="1">
      <c r="B45" s="27" t="s">
        <v>7</v>
      </c>
      <c r="C45" s="17" t="s">
        <v>24</v>
      </c>
      <c r="D45" s="225" t="s">
        <v>8</v>
      </c>
      <c r="E45" s="226"/>
      <c r="F45" s="227"/>
      <c r="G45" s="228" t="s">
        <v>74</v>
      </c>
      <c r="H45" s="229"/>
      <c r="I45" s="229"/>
      <c r="J45" s="229"/>
      <c r="K45" s="229"/>
      <c r="L45" s="229"/>
      <c r="M45" s="230"/>
      <c r="N45" s="64"/>
      <c r="O45" s="64"/>
      <c r="P45" s="64"/>
    </row>
    <row r="46" spans="2:18" ht="40.200000000000003" customHeight="1">
      <c r="B46" s="103" t="s">
        <v>9</v>
      </c>
      <c r="C46" s="18" t="s">
        <v>10</v>
      </c>
      <c r="D46" s="231" t="s">
        <v>75</v>
      </c>
      <c r="E46" s="232"/>
      <c r="F46" s="232"/>
      <c r="G46" s="232"/>
      <c r="H46" s="232"/>
      <c r="I46" s="232"/>
      <c r="J46" s="232"/>
      <c r="K46" s="232"/>
      <c r="L46" s="232"/>
      <c r="M46" s="233"/>
      <c r="N46" s="65"/>
      <c r="O46" s="65"/>
      <c r="P46" s="65"/>
    </row>
    <row r="47" spans="2:18" ht="40.200000000000003" customHeight="1" thickBot="1">
      <c r="B47" s="104"/>
      <c r="C47" s="28" t="s">
        <v>23</v>
      </c>
      <c r="D47" s="234" t="s">
        <v>76</v>
      </c>
      <c r="E47" s="235"/>
      <c r="F47" s="235"/>
      <c r="G47" s="235"/>
      <c r="H47" s="235"/>
      <c r="I47" s="235"/>
      <c r="J47" s="235"/>
      <c r="K47" s="235"/>
      <c r="L47" s="235"/>
      <c r="M47" s="23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237" t="s">
        <v>77</v>
      </c>
      <c r="E50" s="237"/>
      <c r="F50" s="238"/>
      <c r="G50" s="239"/>
      <c r="K50" s="7"/>
      <c r="L50" s="7"/>
      <c r="M50" s="7"/>
      <c r="N50" s="7"/>
      <c r="O50" s="7"/>
    </row>
    <row r="51" spans="2:15" ht="40.200000000000003" customHeight="1">
      <c r="B51" s="111" t="s">
        <v>17</v>
      </c>
      <c r="C51" s="112"/>
      <c r="D51" s="219" t="s">
        <v>88</v>
      </c>
      <c r="E51" s="219"/>
      <c r="F51" s="220"/>
      <c r="G51" s="221"/>
      <c r="K51" s="7"/>
      <c r="L51" s="7"/>
      <c r="M51" s="7"/>
      <c r="N51" s="7"/>
      <c r="O51" s="7"/>
    </row>
    <row r="52" spans="2:15" ht="40.200000000000003" customHeight="1" thickBot="1">
      <c r="B52" s="115" t="s">
        <v>18</v>
      </c>
      <c r="C52" s="116"/>
      <c r="D52" s="222" t="s">
        <v>89</v>
      </c>
      <c r="E52" s="222"/>
      <c r="F52" s="223"/>
      <c r="G52" s="224"/>
      <c r="K52" s="7"/>
      <c r="L52" s="7"/>
      <c r="M52" s="7"/>
      <c r="N52" s="7"/>
      <c r="O52" s="7"/>
    </row>
    <row r="53" spans="2:15" ht="19.8" thickTop="1"/>
  </sheetData>
  <mergeCells count="75">
    <mergeCell ref="B51:C51"/>
    <mergeCell ref="D51:G51"/>
    <mergeCell ref="B52:C52"/>
    <mergeCell ref="D52:G52"/>
    <mergeCell ref="D45:F45"/>
    <mergeCell ref="G45:M45"/>
    <mergeCell ref="B46:B47"/>
    <mergeCell ref="D46:M46"/>
    <mergeCell ref="D47:M47"/>
    <mergeCell ref="B50:C50"/>
    <mergeCell ref="D50:G50"/>
    <mergeCell ref="C39:D39"/>
    <mergeCell ref="E39:G39"/>
    <mergeCell ref="L39:N39"/>
    <mergeCell ref="B40:P40"/>
    <mergeCell ref="C44:F44"/>
    <mergeCell ref="H44:M44"/>
    <mergeCell ref="B35:B36"/>
    <mergeCell ref="C35:D35"/>
    <mergeCell ref="E35:G35"/>
    <mergeCell ref="L35:N35"/>
    <mergeCell ref="C36:D36"/>
    <mergeCell ref="E36:G36"/>
    <mergeCell ref="L36:N36"/>
    <mergeCell ref="B37:B38"/>
    <mergeCell ref="C37:D37"/>
    <mergeCell ref="E37:G37"/>
    <mergeCell ref="L37:N37"/>
    <mergeCell ref="C38:D38"/>
    <mergeCell ref="E38:G38"/>
    <mergeCell ref="L38:N38"/>
    <mergeCell ref="B31:B34"/>
    <mergeCell ref="C31:D31"/>
    <mergeCell ref="E31:G31"/>
    <mergeCell ref="C32:D32"/>
    <mergeCell ref="E32:G32"/>
    <mergeCell ref="C33:D33"/>
    <mergeCell ref="E33:G33"/>
    <mergeCell ref="C34:D34"/>
    <mergeCell ref="E34:G34"/>
    <mergeCell ref="C27:D27"/>
    <mergeCell ref="E27:G27"/>
    <mergeCell ref="C28:D28"/>
    <mergeCell ref="E28:G28"/>
    <mergeCell ref="B29:B30"/>
    <mergeCell ref="C29:D29"/>
    <mergeCell ref="E29:G29"/>
    <mergeCell ref="C30:D30"/>
    <mergeCell ref="E30:G30"/>
    <mergeCell ref="B25:B28"/>
    <mergeCell ref="C25:D25"/>
    <mergeCell ref="E25:G25"/>
    <mergeCell ref="C26:D26"/>
    <mergeCell ref="E26:G26"/>
    <mergeCell ref="A13:P13"/>
    <mergeCell ref="B15:P15"/>
    <mergeCell ref="A17:P17"/>
    <mergeCell ref="C19:D19"/>
    <mergeCell ref="B22:B24"/>
    <mergeCell ref="C22:D24"/>
    <mergeCell ref="E22:G24"/>
    <mergeCell ref="H22:I22"/>
    <mergeCell ref="J22:P22"/>
    <mergeCell ref="H23:H24"/>
    <mergeCell ref="I23:I24"/>
    <mergeCell ref="J23:K23"/>
    <mergeCell ref="L23:N24"/>
    <mergeCell ref="O23:O24"/>
    <mergeCell ref="P23:P24"/>
    <mergeCell ref="E11:P11"/>
    <mergeCell ref="A2:D2"/>
    <mergeCell ref="J3:P3"/>
    <mergeCell ref="E8:P8"/>
    <mergeCell ref="D9:D10"/>
    <mergeCell ref="E9:P10"/>
  </mergeCells>
  <phoneticPr fontId="2"/>
  <conditionalFormatting sqref="C25:C38">
    <cfRule type="notContainsBlanks" dxfId="40" priority="5">
      <formula>LEN(TRIM(C25))&gt;0</formula>
    </cfRule>
    <cfRule type="expression" dxfId="39" priority="6">
      <formula>$C$43=""</formula>
    </cfRule>
  </conditionalFormatting>
  <conditionalFormatting sqref="C44">
    <cfRule type="expression" dxfId="38" priority="8">
      <formula>$C$40=""</formula>
    </cfRule>
  </conditionalFormatting>
  <conditionalFormatting sqref="C44:C45">
    <cfRule type="notContainsBlanks" dxfId="37" priority="7">
      <formula>LEN(TRIM(C44))&gt;0</formula>
    </cfRule>
  </conditionalFormatting>
  <conditionalFormatting sqref="C45">
    <cfRule type="expression" dxfId="36" priority="33">
      <formula>$C$43=""</formula>
    </cfRule>
  </conditionalFormatting>
  <conditionalFormatting sqref="D50:G52">
    <cfRule type="expression" dxfId="35" priority="22">
      <formula>D50&lt;&gt;""</formula>
    </cfRule>
  </conditionalFormatting>
  <conditionalFormatting sqref="E25:F38">
    <cfRule type="notContainsBlanks" dxfId="34" priority="1">
      <formula>LEN(TRIM(E25))&gt;0</formula>
    </cfRule>
    <cfRule type="expression" dxfId="33" priority="2">
      <formula>$C$43=""</formula>
    </cfRule>
  </conditionalFormatting>
  <conditionalFormatting sqref="E7:G10 J8:P10">
    <cfRule type="expression" dxfId="32" priority="21">
      <formula>E7&lt;&gt;""</formula>
    </cfRule>
  </conditionalFormatting>
  <conditionalFormatting sqref="G45">
    <cfRule type="expression" dxfId="31" priority="24">
      <formula>G45&lt;&gt;""</formula>
    </cfRule>
  </conditionalFormatting>
  <conditionalFormatting sqref="H3">
    <cfRule type="expression" dxfId="30" priority="14">
      <formula>H3&lt;&gt;"令和　　　　年　　　　月　　　　日"</formula>
    </cfRule>
    <cfRule type="cellIs" dxfId="29" priority="17" operator="equal">
      <formula>"　　年　　月　　日"</formula>
    </cfRule>
  </conditionalFormatting>
  <conditionalFormatting sqref="H8:H10">
    <cfRule type="expression" dxfId="28" priority="15">
      <formula>H8&lt;&gt;""</formula>
    </cfRule>
  </conditionalFormatting>
  <conditionalFormatting sqref="H25:H30">
    <cfRule type="expression" dxfId="27" priority="16">
      <formula>H25&lt;&gt;""</formula>
    </cfRule>
  </conditionalFormatting>
  <conditionalFormatting sqref="H44">
    <cfRule type="expression" dxfId="26" priority="9">
      <formula>H44&lt;&gt;""</formula>
    </cfRule>
  </conditionalFormatting>
  <conditionalFormatting sqref="J3">
    <cfRule type="cellIs" dxfId="25" priority="34" operator="equal">
      <formula>"　　年　　月　　日"</formula>
    </cfRule>
  </conditionalFormatting>
  <conditionalFormatting sqref="J25:N25 J26:K30">
    <cfRule type="expression" dxfId="24" priority="27">
      <formula>J25&lt;&gt;""</formula>
    </cfRule>
  </conditionalFormatting>
  <conditionalFormatting sqref="J3:P3">
    <cfRule type="expression" dxfId="23" priority="20">
      <formula>J3&lt;&gt;"令和　　　　年　　　　月　　　　日"</formula>
    </cfRule>
  </conditionalFormatting>
  <conditionalFormatting sqref="L26:N34">
    <cfRule type="expression" dxfId="22" priority="18">
      <formula>L26&lt;&gt;""</formula>
    </cfRule>
  </conditionalFormatting>
  <conditionalFormatting sqref="N44:P47 D46:D47">
    <cfRule type="expression" dxfId="21" priority="23">
      <formula>D44&lt;&gt;""</formula>
    </cfRule>
  </conditionalFormatting>
  <conditionalFormatting sqref="O25:O28">
    <cfRule type="expression" dxfId="20" priority="26">
      <formula>O25&lt;&gt;""</formula>
    </cfRule>
  </conditionalFormatting>
  <dataValidations count="3">
    <dataValidation type="list" allowBlank="1" showInputMessage="1" showErrorMessage="1" sqref="O25:O28" xr:uid="{00000000-0002-0000-0300-000000000000}">
      <formula1>"○,－"</formula1>
    </dataValidation>
    <dataValidation type="list" allowBlank="1" showInputMessage="1" showErrorMessage="1" sqref="C45" xr:uid="{00000000-0002-0000-0300-000001000000}">
      <formula1>"普通,当座"</formula1>
    </dataValidation>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300-000002000000}"/>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3"/>
  <sheetViews>
    <sheetView zoomScale="55" zoomScaleNormal="55" workbookViewId="0">
      <selection activeCell="C22" sqref="C22:D24"/>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hidden="1" customWidth="1"/>
    <col min="19" max="19" width="0" style="7" hidden="1" customWidth="1"/>
    <col min="20" max="16384" width="9" style="7"/>
  </cols>
  <sheetData>
    <row r="1" spans="1:16" ht="23.7" customHeight="1">
      <c r="A1" s="6" t="s">
        <v>98</v>
      </c>
    </row>
    <row r="2" spans="1:16" ht="45" customHeight="1" thickBot="1">
      <c r="A2" s="167" t="s">
        <v>53</v>
      </c>
      <c r="B2" s="167"/>
      <c r="C2" s="167"/>
      <c r="D2" s="167"/>
    </row>
    <row r="3" spans="1:16" ht="36" customHeight="1" thickTop="1" thickBot="1">
      <c r="J3" s="240">
        <v>46053</v>
      </c>
      <c r="K3" s="241"/>
      <c r="L3" s="241"/>
      <c r="M3" s="241"/>
      <c r="N3" s="241"/>
      <c r="O3" s="241"/>
      <c r="P3" s="242"/>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66" t="s">
        <v>67</v>
      </c>
      <c r="F7" s="42" t="s">
        <v>56</v>
      </c>
      <c r="G7" s="67" t="s">
        <v>68</v>
      </c>
      <c r="H7" s="41"/>
      <c r="J7" s="41"/>
      <c r="K7" s="41"/>
      <c r="L7" s="41"/>
      <c r="M7" s="41"/>
      <c r="N7" s="41"/>
      <c r="O7" s="41"/>
      <c r="P7" s="41"/>
    </row>
    <row r="8" spans="1:16" ht="50.1" customHeight="1" thickTop="1">
      <c r="D8" s="11" t="s">
        <v>39</v>
      </c>
      <c r="E8" s="196" t="s">
        <v>93</v>
      </c>
      <c r="F8" s="197"/>
      <c r="G8" s="197"/>
      <c r="H8" s="197"/>
      <c r="I8" s="197"/>
      <c r="J8" s="198"/>
      <c r="K8" s="198"/>
      <c r="L8" s="198"/>
      <c r="M8" s="198"/>
      <c r="N8" s="198"/>
      <c r="O8" s="198"/>
      <c r="P8" s="199"/>
    </row>
    <row r="9" spans="1:16" ht="50.1" customHeight="1">
      <c r="B9" s="6"/>
      <c r="D9" s="159" t="s">
        <v>40</v>
      </c>
      <c r="E9" s="200" t="s">
        <v>94</v>
      </c>
      <c r="F9" s="201"/>
      <c r="G9" s="202"/>
      <c r="H9" s="202"/>
      <c r="I9" s="202"/>
      <c r="J9" s="202"/>
      <c r="K9" s="202"/>
      <c r="L9" s="202"/>
      <c r="M9" s="202"/>
      <c r="N9" s="202"/>
      <c r="O9" s="202"/>
      <c r="P9" s="203"/>
    </row>
    <row r="10" spans="1:16" ht="50.1" customHeight="1" thickBot="1">
      <c r="D10" s="159"/>
      <c r="E10" s="204"/>
      <c r="F10" s="205"/>
      <c r="G10" s="205"/>
      <c r="H10" s="205"/>
      <c r="I10" s="205"/>
      <c r="J10" s="205"/>
      <c r="K10" s="205"/>
      <c r="L10" s="205"/>
      <c r="M10" s="205"/>
      <c r="N10" s="205"/>
      <c r="O10" s="205"/>
      <c r="P10" s="206"/>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207">
        <f>IF(R39="","円　",R39)</f>
        <v>100000</v>
      </c>
      <c r="D19" s="208"/>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88"/>
      <c r="D25" s="89"/>
      <c r="E25" s="90"/>
      <c r="F25" s="91"/>
      <c r="G25" s="91"/>
      <c r="H25" s="58"/>
      <c r="I25" s="23" t="str">
        <f>IF(H25="","",IFERROR(H25*2500,""))</f>
        <v/>
      </c>
      <c r="J25" s="55"/>
      <c r="K25" s="50"/>
      <c r="L25" s="34" t="s">
        <v>54</v>
      </c>
      <c r="M25" s="51"/>
      <c r="N25" s="40" t="s">
        <v>55</v>
      </c>
      <c r="O25" s="52"/>
      <c r="P25" s="23" t="str">
        <f>IF(C25="","",IFERROR(SUM(内訳!C4,内訳!E4,内訳!E5,内訳!F4),""))</f>
        <v/>
      </c>
    </row>
    <row r="26" spans="1:16" ht="40.200000000000003" customHeight="1">
      <c r="B26" s="87"/>
      <c r="C26" s="88"/>
      <c r="D26" s="89"/>
      <c r="E26" s="90"/>
      <c r="F26" s="91"/>
      <c r="G26" s="91"/>
      <c r="H26" s="58"/>
      <c r="I26" s="23" t="str">
        <f>IF(H26="","",IFERROR(H26*2500,""))</f>
        <v/>
      </c>
      <c r="J26" s="55"/>
      <c r="K26" s="50"/>
      <c r="L26" s="34" t="s">
        <v>54</v>
      </c>
      <c r="M26" s="51"/>
      <c r="N26" s="40" t="s">
        <v>55</v>
      </c>
      <c r="O26" s="52"/>
      <c r="P26" s="23" t="str">
        <f>IF(C26="","",IFERROR(SUM(内訳!C6,内訳!E6,内訳!E7,内訳!F6),""))</f>
        <v/>
      </c>
    </row>
    <row r="27" spans="1:16" ht="40.200000000000003" customHeight="1">
      <c r="B27" s="87"/>
      <c r="C27" s="88"/>
      <c r="D27" s="89"/>
      <c r="E27" s="90"/>
      <c r="F27" s="91"/>
      <c r="G27" s="91"/>
      <c r="H27" s="58"/>
      <c r="I27" s="23" t="str">
        <f>IF(H27="","",IFERROR(H27*2500,""))</f>
        <v/>
      </c>
      <c r="J27" s="55"/>
      <c r="K27" s="50"/>
      <c r="L27" s="34" t="s">
        <v>54</v>
      </c>
      <c r="M27" s="51"/>
      <c r="N27" s="40" t="s">
        <v>55</v>
      </c>
      <c r="O27" s="52"/>
      <c r="P27" s="23" t="str">
        <f>IF(C27="","",IFERROR(SUM(内訳!C8,内訳!E8,内訳!E9,内訳!F8),""))</f>
        <v/>
      </c>
    </row>
    <row r="28" spans="1:16" ht="40.200000000000003" customHeight="1">
      <c r="B28" s="87"/>
      <c r="C28" s="88"/>
      <c r="D28" s="89"/>
      <c r="E28" s="90"/>
      <c r="F28" s="91"/>
      <c r="G28" s="91"/>
      <c r="H28" s="58"/>
      <c r="I28" s="23" t="str">
        <f>IF(H28="","",IFERROR(H28*2500,""))</f>
        <v/>
      </c>
      <c r="J28" s="55"/>
      <c r="K28" s="50"/>
      <c r="L28" s="34" t="s">
        <v>54</v>
      </c>
      <c r="M28" s="51"/>
      <c r="N28" s="40" t="s">
        <v>55</v>
      </c>
      <c r="O28" s="52"/>
      <c r="P28" s="23" t="str">
        <f>IF(C28="","",IFERROR(SUM(内訳!C10,内訳!E10,内訳!E11,内訳!F10),""))</f>
        <v/>
      </c>
    </row>
    <row r="29" spans="1:16" ht="40.200000000000003" customHeight="1">
      <c r="B29" s="113" t="s">
        <v>35</v>
      </c>
      <c r="C29" s="88"/>
      <c r="D29" s="89"/>
      <c r="E29" s="90"/>
      <c r="F29" s="91"/>
      <c r="G29" s="91"/>
      <c r="H29" s="58"/>
      <c r="I29" s="23" t="str">
        <f>IF(H29="","",IFERROR(H29*2500,""))</f>
        <v/>
      </c>
      <c r="J29" s="55"/>
      <c r="K29" s="50"/>
      <c r="L29" s="34" t="s">
        <v>54</v>
      </c>
      <c r="M29" s="51"/>
      <c r="N29" s="40" t="s">
        <v>55</v>
      </c>
      <c r="O29" s="29"/>
      <c r="P29" s="23" t="str">
        <f>IF(C29="","",IFERROR(SUM(内訳!C12,内訳!E12,内訳!E13),""))</f>
        <v/>
      </c>
    </row>
    <row r="30" spans="1:16" ht="40.200000000000003" customHeight="1">
      <c r="B30" s="114"/>
      <c r="C30" s="88"/>
      <c r="D30" s="89"/>
      <c r="E30" s="90"/>
      <c r="F30" s="91"/>
      <c r="G30" s="91"/>
      <c r="H30" s="58"/>
      <c r="I30" s="23" t="str">
        <f>IF(H30="","",IFERROR(H30*2500,""))</f>
        <v/>
      </c>
      <c r="J30" s="55"/>
      <c r="K30" s="50"/>
      <c r="L30" s="34" t="s">
        <v>54</v>
      </c>
      <c r="M30" s="51"/>
      <c r="N30" s="40" t="s">
        <v>55</v>
      </c>
      <c r="O30" s="29"/>
      <c r="P30" s="23" t="str">
        <f>IF(C30="","",IFERROR(SUM(内訳!C14,内訳!E14,内訳!E15),""))</f>
        <v/>
      </c>
    </row>
    <row r="31" spans="1:16" ht="40.200000000000003" customHeight="1">
      <c r="B31" s="87" t="s">
        <v>15</v>
      </c>
      <c r="C31" s="209" t="s">
        <v>70</v>
      </c>
      <c r="D31" s="210"/>
      <c r="E31" s="211" t="s">
        <v>91</v>
      </c>
      <c r="F31" s="212"/>
      <c r="G31" s="212"/>
      <c r="H31" s="59"/>
      <c r="I31" s="60"/>
      <c r="J31" s="56"/>
      <c r="K31" s="29"/>
      <c r="L31" s="34" t="s">
        <v>54</v>
      </c>
      <c r="M31" s="51"/>
      <c r="N31" s="40" t="s">
        <v>55</v>
      </c>
      <c r="O31" s="29"/>
      <c r="P31" s="35">
        <v>100000</v>
      </c>
    </row>
    <row r="32" spans="1:16" ht="40.200000000000003" customHeight="1">
      <c r="B32" s="87"/>
      <c r="C32" s="88"/>
      <c r="D32" s="89"/>
      <c r="E32" s="90"/>
      <c r="F32" s="91"/>
      <c r="G32" s="91"/>
      <c r="H32" s="59"/>
      <c r="I32" s="60"/>
      <c r="J32" s="56"/>
      <c r="K32" s="29"/>
      <c r="L32" s="34" t="s">
        <v>54</v>
      </c>
      <c r="M32" s="51"/>
      <c r="N32" s="40" t="s">
        <v>55</v>
      </c>
      <c r="O32" s="29"/>
      <c r="P32" s="23" t="str">
        <f t="shared" ref="P32:P34" si="0">IF(C32="","",IF(M32&gt;0,250000,200000))</f>
        <v/>
      </c>
    </row>
    <row r="33" spans="2:18" ht="40.200000000000003" customHeight="1">
      <c r="B33" s="87"/>
      <c r="C33" s="88"/>
      <c r="D33" s="89"/>
      <c r="E33" s="90"/>
      <c r="F33" s="91"/>
      <c r="G33" s="91"/>
      <c r="H33" s="59"/>
      <c r="I33" s="60"/>
      <c r="J33" s="56"/>
      <c r="K33" s="29"/>
      <c r="L33" s="34" t="s">
        <v>54</v>
      </c>
      <c r="M33" s="51"/>
      <c r="N33" s="40" t="s">
        <v>55</v>
      </c>
      <c r="O33" s="29"/>
      <c r="P33" s="23" t="str">
        <f t="shared" si="0"/>
        <v/>
      </c>
    </row>
    <row r="34" spans="2:18" ht="40.200000000000003" customHeight="1">
      <c r="B34" s="87"/>
      <c r="C34" s="88"/>
      <c r="D34" s="89"/>
      <c r="E34" s="90"/>
      <c r="F34" s="91"/>
      <c r="G34" s="91"/>
      <c r="H34" s="59"/>
      <c r="I34" s="60"/>
      <c r="J34" s="56"/>
      <c r="K34" s="29"/>
      <c r="L34" s="34" t="s">
        <v>54</v>
      </c>
      <c r="M34" s="51"/>
      <c r="N34" s="40" t="s">
        <v>55</v>
      </c>
      <c r="O34" s="29"/>
      <c r="P34" s="23" t="str">
        <f t="shared" si="0"/>
        <v/>
      </c>
    </row>
    <row r="35" spans="2:18" ht="40.200000000000003" customHeight="1">
      <c r="B35" s="87" t="s">
        <v>5</v>
      </c>
      <c r="C35" s="88"/>
      <c r="D35" s="89"/>
      <c r="E35" s="90"/>
      <c r="F35" s="91"/>
      <c r="G35" s="91"/>
      <c r="H35" s="59"/>
      <c r="I35" s="60"/>
      <c r="J35" s="56"/>
      <c r="K35" s="29"/>
      <c r="L35" s="92"/>
      <c r="M35" s="93"/>
      <c r="N35" s="94"/>
      <c r="O35" s="29"/>
      <c r="P35" s="23" t="str">
        <f>IF(C35="","",70000)</f>
        <v/>
      </c>
    </row>
    <row r="36" spans="2:18" ht="40.200000000000003" customHeight="1">
      <c r="B36" s="87"/>
      <c r="C36" s="88"/>
      <c r="D36" s="89"/>
      <c r="E36" s="90"/>
      <c r="F36" s="91"/>
      <c r="G36" s="91"/>
      <c r="H36" s="59"/>
      <c r="I36" s="60"/>
      <c r="J36" s="56"/>
      <c r="K36" s="29"/>
      <c r="L36" s="92"/>
      <c r="M36" s="93"/>
      <c r="N36" s="94"/>
      <c r="O36" s="29"/>
      <c r="P36" s="23" t="str">
        <f>IF(C36="","",70000)</f>
        <v/>
      </c>
    </row>
    <row r="37" spans="2:18" ht="40.200000000000003" customHeight="1">
      <c r="B37" s="87" t="s">
        <v>85</v>
      </c>
      <c r="C37" s="88"/>
      <c r="D37" s="89"/>
      <c r="E37" s="90"/>
      <c r="F37" s="91"/>
      <c r="G37" s="91"/>
      <c r="H37" s="59"/>
      <c r="I37" s="60"/>
      <c r="J37" s="56"/>
      <c r="K37" s="29"/>
      <c r="L37" s="92"/>
      <c r="M37" s="93"/>
      <c r="N37" s="94"/>
      <c r="O37" s="29"/>
      <c r="P37" s="23" t="str">
        <f>IF(C37="","",70000)</f>
        <v/>
      </c>
    </row>
    <row r="38" spans="2:18" ht="40.200000000000003" customHeight="1">
      <c r="B38" s="87"/>
      <c r="C38" s="88"/>
      <c r="D38" s="89"/>
      <c r="E38" s="90"/>
      <c r="F38" s="91"/>
      <c r="G38" s="91"/>
      <c r="H38" s="59"/>
      <c r="I38" s="60"/>
      <c r="J38" s="56"/>
      <c r="K38" s="29"/>
      <c r="L38" s="92"/>
      <c r="M38" s="93"/>
      <c r="N38" s="94"/>
      <c r="O38" s="29"/>
      <c r="P38" s="23" t="str">
        <f>IF(C38="","",70000)</f>
        <v/>
      </c>
    </row>
    <row r="39" spans="2:18" ht="40.200000000000003" customHeight="1" thickBot="1">
      <c r="B39" s="14" t="s">
        <v>6</v>
      </c>
      <c r="C39" s="95"/>
      <c r="D39" s="96"/>
      <c r="E39" s="101"/>
      <c r="F39" s="102"/>
      <c r="G39" s="102"/>
      <c r="H39" s="61"/>
      <c r="I39" s="24" t="str">
        <f>IF(SUM(I25:I30)=0,"",SUM(I25:I30))</f>
        <v/>
      </c>
      <c r="J39" s="57"/>
      <c r="K39" s="33"/>
      <c r="L39" s="97"/>
      <c r="M39" s="98"/>
      <c r="N39" s="99"/>
      <c r="O39" s="33"/>
      <c r="P39" s="36">
        <f>IF(SUM(P25:P38)=0,"",SUM(P25:P38))</f>
        <v>100000</v>
      </c>
      <c r="R39" s="62">
        <f>SUM(I39,P39)</f>
        <v>100000</v>
      </c>
    </row>
    <row r="40" spans="2:18" ht="40.200000000000003" customHeight="1" thickTop="1">
      <c r="B40" s="100" t="s">
        <v>101</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213" t="s">
        <v>72</v>
      </c>
      <c r="D44" s="214"/>
      <c r="E44" s="214"/>
      <c r="F44" s="215"/>
      <c r="G44" s="26" t="s">
        <v>20</v>
      </c>
      <c r="H44" s="216" t="s">
        <v>73</v>
      </c>
      <c r="I44" s="217"/>
      <c r="J44" s="217"/>
      <c r="K44" s="217"/>
      <c r="L44" s="217"/>
      <c r="M44" s="218"/>
      <c r="N44" s="63"/>
      <c r="O44" s="63"/>
      <c r="P44" s="63"/>
    </row>
    <row r="45" spans="2:18" ht="40.200000000000003" customHeight="1">
      <c r="B45" s="27" t="s">
        <v>7</v>
      </c>
      <c r="C45" s="46" t="s">
        <v>24</v>
      </c>
      <c r="D45" s="108" t="s">
        <v>8</v>
      </c>
      <c r="E45" s="109"/>
      <c r="F45" s="110"/>
      <c r="G45" s="228" t="s">
        <v>74</v>
      </c>
      <c r="H45" s="229"/>
      <c r="I45" s="229"/>
      <c r="J45" s="229"/>
      <c r="K45" s="229"/>
      <c r="L45" s="229"/>
      <c r="M45" s="230"/>
      <c r="N45" s="64"/>
      <c r="O45" s="64"/>
      <c r="P45" s="64"/>
    </row>
    <row r="46" spans="2:18" ht="40.200000000000003" customHeight="1">
      <c r="B46" s="103" t="s">
        <v>9</v>
      </c>
      <c r="C46" s="18" t="s">
        <v>10</v>
      </c>
      <c r="D46" s="231" t="s">
        <v>96</v>
      </c>
      <c r="E46" s="232"/>
      <c r="F46" s="232"/>
      <c r="G46" s="232"/>
      <c r="H46" s="232"/>
      <c r="I46" s="232"/>
      <c r="J46" s="232"/>
      <c r="K46" s="232"/>
      <c r="L46" s="232"/>
      <c r="M46" s="233"/>
      <c r="N46" s="65"/>
      <c r="O46" s="65"/>
      <c r="P46" s="65"/>
    </row>
    <row r="47" spans="2:18" ht="40.200000000000003" customHeight="1" thickBot="1">
      <c r="B47" s="104"/>
      <c r="C47" s="28" t="s">
        <v>23</v>
      </c>
      <c r="D47" s="234" t="s">
        <v>95</v>
      </c>
      <c r="E47" s="235"/>
      <c r="F47" s="235"/>
      <c r="G47" s="235"/>
      <c r="H47" s="235"/>
      <c r="I47" s="235"/>
      <c r="J47" s="235"/>
      <c r="K47" s="235"/>
      <c r="L47" s="235"/>
      <c r="M47" s="23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237" t="s">
        <v>80</v>
      </c>
      <c r="E50" s="237"/>
      <c r="F50" s="238"/>
      <c r="G50" s="239"/>
      <c r="K50" s="7"/>
      <c r="L50" s="7"/>
      <c r="M50" s="7"/>
      <c r="N50" s="7"/>
      <c r="O50" s="7"/>
    </row>
    <row r="51" spans="2:15" ht="40.200000000000003" customHeight="1">
      <c r="B51" s="111" t="s">
        <v>17</v>
      </c>
      <c r="C51" s="112"/>
      <c r="D51" s="219" t="s">
        <v>88</v>
      </c>
      <c r="E51" s="219"/>
      <c r="F51" s="220"/>
      <c r="G51" s="221"/>
      <c r="K51" s="7"/>
      <c r="L51" s="7"/>
      <c r="M51" s="7"/>
      <c r="N51" s="7"/>
      <c r="O51" s="7"/>
    </row>
    <row r="52" spans="2:15" ht="40.200000000000003" customHeight="1" thickBot="1">
      <c r="B52" s="115" t="s">
        <v>18</v>
      </c>
      <c r="C52" s="116"/>
      <c r="D52" s="222" t="s">
        <v>89</v>
      </c>
      <c r="E52" s="222"/>
      <c r="F52" s="223"/>
      <c r="G52" s="224"/>
      <c r="K52" s="7"/>
      <c r="L52" s="7"/>
      <c r="M52" s="7"/>
      <c r="N52" s="7"/>
      <c r="O52" s="7"/>
    </row>
    <row r="53" spans="2:15" ht="19.8" thickTop="1"/>
  </sheetData>
  <mergeCells count="75">
    <mergeCell ref="B51:C51"/>
    <mergeCell ref="D51:G51"/>
    <mergeCell ref="B52:C52"/>
    <mergeCell ref="D52:G52"/>
    <mergeCell ref="D45:F45"/>
    <mergeCell ref="G45:M45"/>
    <mergeCell ref="B46:B47"/>
    <mergeCell ref="D46:M46"/>
    <mergeCell ref="D47:M47"/>
    <mergeCell ref="B50:C50"/>
    <mergeCell ref="D50:G50"/>
    <mergeCell ref="C39:D39"/>
    <mergeCell ref="E39:G39"/>
    <mergeCell ref="L39:N39"/>
    <mergeCell ref="B40:P40"/>
    <mergeCell ref="C44:F44"/>
    <mergeCell ref="H44:M44"/>
    <mergeCell ref="B35:B36"/>
    <mergeCell ref="C35:D35"/>
    <mergeCell ref="E35:G35"/>
    <mergeCell ref="L35:N35"/>
    <mergeCell ref="C36:D36"/>
    <mergeCell ref="E36:G36"/>
    <mergeCell ref="L36:N36"/>
    <mergeCell ref="B37:B38"/>
    <mergeCell ref="C37:D37"/>
    <mergeCell ref="E37:G37"/>
    <mergeCell ref="L37:N37"/>
    <mergeCell ref="C38:D38"/>
    <mergeCell ref="E38:G38"/>
    <mergeCell ref="L38:N38"/>
    <mergeCell ref="B31:B34"/>
    <mergeCell ref="C31:D31"/>
    <mergeCell ref="E31:G31"/>
    <mergeCell ref="C32:D32"/>
    <mergeCell ref="E32:G32"/>
    <mergeCell ref="C33:D33"/>
    <mergeCell ref="E33:G33"/>
    <mergeCell ref="C34:D34"/>
    <mergeCell ref="E34:G34"/>
    <mergeCell ref="C27:D27"/>
    <mergeCell ref="E27:G27"/>
    <mergeCell ref="C28:D28"/>
    <mergeCell ref="E28:G28"/>
    <mergeCell ref="B29:B30"/>
    <mergeCell ref="C29:D29"/>
    <mergeCell ref="E29:G29"/>
    <mergeCell ref="C30:D30"/>
    <mergeCell ref="E30:G30"/>
    <mergeCell ref="B25:B28"/>
    <mergeCell ref="C25:D25"/>
    <mergeCell ref="E25:G25"/>
    <mergeCell ref="C26:D26"/>
    <mergeCell ref="E26:G26"/>
    <mergeCell ref="A13:P13"/>
    <mergeCell ref="B15:P15"/>
    <mergeCell ref="A17:P17"/>
    <mergeCell ref="C19:D19"/>
    <mergeCell ref="B22:B24"/>
    <mergeCell ref="C22:D24"/>
    <mergeCell ref="E22:G24"/>
    <mergeCell ref="H22:I22"/>
    <mergeCell ref="J22:P22"/>
    <mergeCell ref="H23:H24"/>
    <mergeCell ref="I23:I24"/>
    <mergeCell ref="J23:K23"/>
    <mergeCell ref="L23:N24"/>
    <mergeCell ref="O23:O24"/>
    <mergeCell ref="P23:P24"/>
    <mergeCell ref="E11:P11"/>
    <mergeCell ref="A2:D2"/>
    <mergeCell ref="J3:P3"/>
    <mergeCell ref="E8:P8"/>
    <mergeCell ref="D9:D10"/>
    <mergeCell ref="E9:P10"/>
  </mergeCells>
  <phoneticPr fontId="2"/>
  <conditionalFormatting sqref="C25:C38">
    <cfRule type="notContainsBlanks" dxfId="19" priority="4">
      <formula>LEN(TRIM(C25))&gt;0</formula>
    </cfRule>
    <cfRule type="expression" dxfId="18" priority="5">
      <formula>$C$43=""</formula>
    </cfRule>
  </conditionalFormatting>
  <conditionalFormatting sqref="C44:C45">
    <cfRule type="notContainsBlanks" dxfId="17" priority="24">
      <formula>LEN(TRIM(C44))&gt;0</formula>
    </cfRule>
    <cfRule type="expression" dxfId="16" priority="25">
      <formula>$C$43=""</formula>
    </cfRule>
  </conditionalFormatting>
  <conditionalFormatting sqref="D50:G52">
    <cfRule type="expression" dxfId="15" priority="14">
      <formula>D50&lt;&gt;""</formula>
    </cfRule>
  </conditionalFormatting>
  <conditionalFormatting sqref="E25:F38">
    <cfRule type="notContainsBlanks" dxfId="14" priority="2">
      <formula>LEN(TRIM(E25))&gt;0</formula>
    </cfRule>
    <cfRule type="expression" dxfId="13" priority="3">
      <formula>$C$43=""</formula>
    </cfRule>
  </conditionalFormatting>
  <conditionalFormatting sqref="E7:G10 J8:P10">
    <cfRule type="expression" dxfId="12" priority="13">
      <formula>E7&lt;&gt;""</formula>
    </cfRule>
  </conditionalFormatting>
  <conditionalFormatting sqref="G45">
    <cfRule type="expression" dxfId="11" priority="16">
      <formula>G45&lt;&gt;""</formula>
    </cfRule>
  </conditionalFormatting>
  <conditionalFormatting sqref="H3">
    <cfRule type="expression" dxfId="10" priority="6">
      <formula>H3&lt;&gt;"令和　　　　年　　　　月　　　　日"</formula>
    </cfRule>
    <cfRule type="cellIs" dxfId="9" priority="9" operator="equal">
      <formula>"　　年　　月　　日"</formula>
    </cfRule>
  </conditionalFormatting>
  <conditionalFormatting sqref="H8:H10">
    <cfRule type="expression" dxfId="8" priority="7">
      <formula>H8&lt;&gt;""</formula>
    </cfRule>
  </conditionalFormatting>
  <conditionalFormatting sqref="H25:H30">
    <cfRule type="expression" dxfId="7" priority="8">
      <formula>H25&lt;&gt;""</formula>
    </cfRule>
  </conditionalFormatting>
  <conditionalFormatting sqref="H44">
    <cfRule type="expression" dxfId="6" priority="1">
      <formula>H44&lt;&gt;""</formula>
    </cfRule>
  </conditionalFormatting>
  <conditionalFormatting sqref="J3">
    <cfRule type="cellIs" dxfId="5" priority="26" operator="equal">
      <formula>"　　年　　月　　日"</formula>
    </cfRule>
  </conditionalFormatting>
  <conditionalFormatting sqref="J25:N25 J26:K30">
    <cfRule type="expression" dxfId="4" priority="19">
      <formula>J25&lt;&gt;""</formula>
    </cfRule>
  </conditionalFormatting>
  <conditionalFormatting sqref="J3:P3">
    <cfRule type="expression" dxfId="3" priority="12">
      <formula>J3&lt;&gt;"令和　　　　年　　　　月　　　　日"</formula>
    </cfRule>
  </conditionalFormatting>
  <conditionalFormatting sqref="L26:N34">
    <cfRule type="expression" dxfId="2" priority="10">
      <formula>L26&lt;&gt;""</formula>
    </cfRule>
  </conditionalFormatting>
  <conditionalFormatting sqref="N44:P47 D46:D47">
    <cfRule type="expression" dxfId="1" priority="15">
      <formula>D44&lt;&gt;""</formula>
    </cfRule>
  </conditionalFormatting>
  <conditionalFormatting sqref="O25:O28">
    <cfRule type="expression" dxfId="0" priority="18">
      <formula>O25&lt;&gt;""</formula>
    </cfRule>
  </conditionalFormatting>
  <dataValidations count="3">
    <dataValidation type="list" allowBlank="1" showInputMessage="1" showErrorMessage="1" sqref="O25:O28" xr:uid="{00000000-0002-0000-0400-000000000000}">
      <formula1>"○,－"</formula1>
    </dataValidation>
    <dataValidation type="list" allowBlank="1" showInputMessage="1" showErrorMessage="1" sqref="C45" xr:uid="{00000000-0002-0000-0400-000001000000}">
      <formula1>"普通,当座"</formula1>
    </dataValidation>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400-000002000000}"/>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
  <sheetViews>
    <sheetView workbookViewId="0">
      <selection activeCell="W12" sqref="W12"/>
    </sheetView>
  </sheetViews>
  <sheetFormatPr defaultRowHeight="18"/>
  <cols>
    <col min="1" max="1" width="14.59765625" bestFit="1" customWidth="1"/>
    <col min="2" max="2" width="35.69921875" bestFit="1" customWidth="1"/>
    <col min="3" max="3" width="14.19921875" bestFit="1" customWidth="1"/>
    <col min="4" max="4" width="16.19921875" bestFit="1" customWidth="1"/>
    <col min="5" max="5" width="26.09765625" bestFit="1" customWidth="1"/>
    <col min="7" max="7" width="10.19921875" bestFit="1" customWidth="1"/>
    <col min="11" max="11" width="21.09765625" bestFit="1" customWidth="1"/>
  </cols>
  <sheetData>
    <row r="1" spans="1:11">
      <c r="A1" t="s">
        <v>64</v>
      </c>
      <c r="B1" t="s">
        <v>57</v>
      </c>
      <c r="C1" t="s">
        <v>58</v>
      </c>
      <c r="D1" t="s">
        <v>59</v>
      </c>
      <c r="E1" t="s">
        <v>60</v>
      </c>
      <c r="F1" t="s">
        <v>61</v>
      </c>
      <c r="G1" t="s">
        <v>62</v>
      </c>
      <c r="H1" t="s">
        <v>63</v>
      </c>
      <c r="I1" t="s">
        <v>7</v>
      </c>
      <c r="J1" t="s">
        <v>8</v>
      </c>
      <c r="K1" t="s">
        <v>9</v>
      </c>
    </row>
    <row r="2" spans="1:11">
      <c r="A2" s="45" t="str">
        <f>支給申請書!J3</f>
        <v>令和　　　　年　　　　月　　　　日</v>
      </c>
      <c r="B2" s="43">
        <f>支給申請書!E9</f>
        <v>0</v>
      </c>
      <c r="C2" s="44">
        <f>支給申請書!E7</f>
        <v>0</v>
      </c>
      <c r="D2" s="44">
        <f>支給申請書!G7</f>
        <v>0</v>
      </c>
      <c r="E2" s="43">
        <f>支給申請書!E8</f>
        <v>0</v>
      </c>
      <c r="F2">
        <f>支給申請書!C19</f>
        <v>0</v>
      </c>
      <c r="G2">
        <f>支給申請書!C44</f>
        <v>0</v>
      </c>
      <c r="H2">
        <f>支給申請書!H44</f>
        <v>0</v>
      </c>
      <c r="I2">
        <f>支給申請書!C45</f>
        <v>0</v>
      </c>
      <c r="J2" s="44">
        <f>支給申請書!G45</f>
        <v>0</v>
      </c>
      <c r="K2">
        <f>支給申請書!D46</f>
        <v>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支給申請書</vt:lpstr>
      <vt:lpstr>内訳</vt:lpstr>
      <vt:lpstr>病院・有床診単価</vt:lpstr>
      <vt:lpstr>記入例（医療法人）</vt:lpstr>
      <vt:lpstr>記入例（個人開設）</vt:lpstr>
      <vt:lpstr>集約用</vt:lpstr>
      <vt:lpstr>'記入例（医療法人）'!Print_Area</vt:lpstr>
      <vt:lpstr>'記入例（個人開設）'!Print_Area</vt:lpstr>
      <vt:lpstr>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小林 由加里</cp:lastModifiedBy>
  <cp:lastPrinted>2023-12-06T01:46:36Z</cp:lastPrinted>
  <dcterms:created xsi:type="dcterms:W3CDTF">2023-05-29T07:15:07Z</dcterms:created>
  <dcterms:modified xsi:type="dcterms:W3CDTF">2025-12-15T11:24:00Z</dcterms:modified>
</cp:coreProperties>
</file>