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soumu\Downloads\下水道\"/>
    </mc:Choice>
  </mc:AlternateContent>
  <xr:revisionPtr revIDLastSave="0" documentId="13_ncr:1_{AD1204D3-6CE3-4A85-BFFE-F2ED54C6F5F4}" xr6:coauthVersionLast="47" xr6:coauthVersionMax="47" xr10:uidLastSave="{00000000-0000-0000-0000-000000000000}"/>
  <workbookProtection workbookAlgorithmName="SHA-512" workbookHashValue="QLOh9xvMSqRrOYQtqzThTuYta8U/8BwniOkE+MPgFZpUH8HN+NnVFwi/SopwzYw1mrMFB73J03OOEaGZaHdcxg==" workbookSaltValue="hqeCJTrfmjM0Al3JAO6L1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E85" i="4"/>
  <c r="AL10" i="4"/>
  <c r="I10" i="4"/>
  <c r="AL8" i="4"/>
  <c r="P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<sst xmlns="http://schemas.openxmlformats.org/spreadsheetml/2006/main" count="236" uniqueCount="117">
  <si>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</si>
  <si>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</si>
  <si>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</si>
  <si>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</si>
  <si>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</si>
  <si>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</si>
  <si>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</si>
  <si>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</si>
  <si>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</si>
  <si>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</si>
  <si>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</si>
  <si>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</si>
  <si>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</si>
  <si>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</si>
  <si>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</si>
  <si>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</si>
  <si>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</si>
  <si>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</si>
  <si>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</si>
  <si>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</si>
  <si>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</si>
  <si>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</si>
  <si>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</si>
  <si>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</si>
  <si>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</si>
  <si>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</si>
  <si>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</si>
  <si>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</si>
  <si>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</si>
  <si>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</si>
  <si>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</si>
  <si>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</si>
  <si>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</si>
  <si>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</si>
  <si>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</si>
  <si>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</si>
  <si>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</si>
  <si>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</si>
  <si>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</si>
  <si>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</si>
  <si>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</si>
  <si>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</si>
  <si>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</si>
  <si>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</si>
  <si>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</si>
  <si>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</si>
  <si>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</si>
  <si>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</si>
  <si>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</si>
  <si>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</si>
  <si>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</si>
  <si>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</si>
  <si>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</si>
  <si>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</si>
  <si>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</si>
  <si>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</si>
  <si>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</si>
  <si>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</si>
  <si>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</si>
  <si>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</si>
  <si>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</si>
  <si>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</si>
  <si>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</si>
  <si>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</si>
  <si>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</si>
  <si>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</si>
  <si>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</si>
  <si>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</si>
  <si>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</si>
  <si>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</si>
  <si>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</si>
  <si>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</si>
  <si>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</si>
  <si>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</si>
  <si>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</si>
  <si>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</si>
  <si>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</si>
  <si>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</si>
  <si>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</si>
  <si>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</si>
  <si>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</si>
  <si>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</si>
  <si>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</si>
  <si>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</si>
  <si>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</si>
  <si>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</si>
  <si>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</si>
  <si>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</si>
  <si>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</si>
  <si>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</si>
  <si>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</si>
  <si>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</si>
  <si>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</si>
  <si>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</si>
  <si>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</si>
  <si>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</si>
  <si>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</si>
  <si>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</si>
  <si>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</si>
  <si>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</si>
  <si>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</si>
  <si>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</si>
  <si>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</si>
  <si>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</si>
  <si>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</si>
  <si>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</si>
  <si>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</si>
  <si>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</si>
  <si>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</si>
  <si>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</si>
  <si>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</si>
  <si>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</si>
  <si>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</si>
  <si>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</si>
  <si>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・経常収支比率
　経常経費のうち、減価償却費と支払利息で74.1％と負担が大きい。統廃合を含め維持管理経費の削減を図る必要があると考える。
・累積欠損金比率
　過去の設備投資に係る負担が大きく、維持管理経費が増加する中、計画的な維持修繕を行なうことで、施設の長寿命化を図る必要がある。
・流動比率
　流動負債についてはそのほとんどが企業債の償還であり、その償還が進んでいることにより流動比率が増加している。償還にあたり一般会計からの繰入金等でまかなっているのが現状である。
・企業債残高
 類似団体と比較し、比率としては高くなっている。短期間のうちに整備を行なった結果であり、今後の更新等は財政状況を勘案し平準的に行なっていかなければならないと考える。
・経費回収率
　人事異動による人件費の減等により汚水処理費が減少し経費回収率が増加した。経営規模が小さいため変動幅が大きくなった。しかし、今後も人口減少により使用料の減収が予想さることから、汚水処理費についても費用の削減が必要と考える。
・汚水処理原価
　汚水処理費は前年に比べ減少したが、人口減少等による有収水量も減少したため原価が微増した。
・水洗化率
　約9割と高い状況にあるが、100％目指して更なる接続への取り組みが必要である。</t>
    <phoneticPr fontId="4"/>
  </si>
  <si>
    <t>当該施設の一部を公共下水道に接続したことで事業規模が小さくなり使用料に対する施設維持経費の負担が大きくなっている。今後も人口減少が続く中、料金収入の増加は見込めない。よって、施設整備の統廃合、長寿命化などで更なる経費の削減を行ない経営改善を一層進めていかなければならない。</t>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</si>
  <si>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耐用年数を超えた管渠については現在無いが、今後短期間で整備を行なっているので、計画的に更新・長寿命化等を行ない、経営に負担が掛からないように計画的に行なうことが重要であると考える。</t>
    <rPh sb="123" eb="125">
      <t>タイヨウ</t>
    </rPh>
    <rPh sb="140" eb="141">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</si>
</sst>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0.55000000000000004</c:v>
                </c:pt>
                <c:pt idx="1">
                  <c:v>0</c:v>
                </c:pt>
                <c:pt idx="2">
                  <c:v>0</c:v>
                </c:pt>
                <c:pt idx="3">
                  <c:v>0</c:v>
                </c:pt>
                <c:pt idx="4">
                  <c:v>0</c:v>
                </c:pt>
              </c:numCache>
            </c:numRef>
          </c:val>
          <c:extLst>
            <c:ext xmlns:c16="http://schemas.microsoft.com/office/drawing/2014/chart" uri="{C3380CC4-5D6E-409C-BE32-E72D297353CC}">
              <c16:uniqueId val="{00000000-7A74-4FF3-AD51-90888B0737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A74-4FF3-AD51-90888B0737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0E-4B3F-A25F-8DA86826E6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7B0E-4B3F-A25F-8DA86826E6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93.37</c:v>
                </c:pt>
                <c:pt idx="1">
                  <c:v>100</c:v>
                </c:pt>
                <c:pt idx="2">
                  <c:v>93.63</c:v>
                </c:pt>
                <c:pt idx="3">
                  <c:v>94.04</c:v>
                </c:pt>
                <c:pt idx="4">
                  <c:v>92.9</c:v>
                </c:pt>
              </c:numCache>
            </c:numRef>
          </c:val>
          <c:extLst>
            <c:ext xmlns:c16="http://schemas.microsoft.com/office/drawing/2014/chart" uri="{C3380CC4-5D6E-409C-BE32-E72D297353CC}">
              <c16:uniqueId val="{00000000-028B-4BAD-8825-353BBCA9D8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28B-4BAD-8825-353BBCA9D8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88.52</c:v>
                </c:pt>
                <c:pt idx="1">
                  <c:v>83.9</c:v>
                </c:pt>
                <c:pt idx="2">
                  <c:v>81.430000000000007</c:v>
                </c:pt>
                <c:pt idx="3">
                  <c:v>86.25</c:v>
                </c:pt>
                <c:pt idx="4">
                  <c:v>85.63</c:v>
                </c:pt>
              </c:numCache>
            </c:numRef>
          </c:val>
          <c:extLst>
            <c:ext xmlns:c16="http://schemas.microsoft.com/office/drawing/2014/chart" uri="{C3380CC4-5D6E-409C-BE32-E72D297353CC}">
              <c16:uniqueId val="{00000000-2A1E-4646-AFCF-C2C3B3626F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2A1E-4646-AFCF-C2C3B3626F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50.76</c:v>
                </c:pt>
                <c:pt idx="1">
                  <c:v>48.4</c:v>
                </c:pt>
                <c:pt idx="2">
                  <c:v>50.29</c:v>
                </c:pt>
                <c:pt idx="3">
                  <c:v>52.12</c:v>
                </c:pt>
                <c:pt idx="4">
                  <c:v>53.73</c:v>
                </c:pt>
              </c:numCache>
            </c:numRef>
          </c:val>
          <c:extLst>
            <c:ext xmlns:c16="http://schemas.microsoft.com/office/drawing/2014/chart" uri="{C3380CC4-5D6E-409C-BE32-E72D297353CC}">
              <c16:uniqueId val="{00000000-767C-42C0-AB31-EDC2FAFACB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767C-42C0-AB31-EDC2FAFACB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C3-41C7-A799-E4E2B73164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BBC3-41C7-A799-E4E2B73164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286.86</c:v>
                </c:pt>
                <c:pt idx="1">
                  <c:v>618.29999999999995</c:v>
                </c:pt>
                <c:pt idx="2">
                  <c:v>734.9</c:v>
                </c:pt>
                <c:pt idx="3">
                  <c:v>839.92</c:v>
                </c:pt>
                <c:pt idx="4">
                  <c:v>968.55</c:v>
                </c:pt>
              </c:numCache>
            </c:numRef>
          </c:val>
          <c:extLst>
            <c:ext xmlns:c16="http://schemas.microsoft.com/office/drawing/2014/chart" uri="{C3380CC4-5D6E-409C-BE32-E72D297353CC}">
              <c16:uniqueId val="{00000000-EA38-4B6F-B9FD-F63FB01EE4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EA38-4B6F-B9FD-F63FB01EE4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13.64</c:v>
                </c:pt>
                <c:pt idx="1">
                  <c:v>35.4</c:v>
                </c:pt>
                <c:pt idx="2">
                  <c:v>32.6</c:v>
                </c:pt>
                <c:pt idx="3">
                  <c:v>37.32</c:v>
                </c:pt>
                <c:pt idx="4">
                  <c:v>39.07</c:v>
                </c:pt>
              </c:numCache>
            </c:numRef>
          </c:val>
          <c:extLst>
            <c:ext xmlns:c16="http://schemas.microsoft.com/office/drawing/2014/chart" uri="{C3380CC4-5D6E-409C-BE32-E72D297353CC}">
              <c16:uniqueId val="{00000000-A7C7-4DB4-987B-CCAAAC094A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A7C7-4DB4-987B-CCAAAC094A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2500.59</c:v>
                </c:pt>
                <c:pt idx="1">
                  <c:v>3735.32</c:v>
                </c:pt>
                <c:pt idx="2">
                  <c:v>3525.53</c:v>
                </c:pt>
                <c:pt idx="3">
                  <c:v>3366.36</c:v>
                </c:pt>
                <c:pt idx="4">
                  <c:v>3320.17</c:v>
                </c:pt>
              </c:numCache>
            </c:numRef>
          </c:val>
          <c:extLst>
            <c:ext xmlns:c16="http://schemas.microsoft.com/office/drawing/2014/chart" uri="{C3380CC4-5D6E-409C-BE32-E72D297353CC}">
              <c16:uniqueId val="{00000000-7D2A-4B88-B3B5-7377D21CAF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D2A-4B88-B3B5-7377D21CAF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61.5</c:v>
                </c:pt>
                <c:pt idx="1">
                  <c:v>46.81</c:v>
                </c:pt>
                <c:pt idx="2">
                  <c:v>71.22</c:v>
                </c:pt>
                <c:pt idx="3">
                  <c:v>55.02</c:v>
                </c:pt>
                <c:pt idx="4">
                  <c:v>57.84</c:v>
                </c:pt>
              </c:numCache>
            </c:numRef>
          </c:val>
          <c:extLst>
            <c:ext xmlns:c16="http://schemas.microsoft.com/office/drawing/2014/chart" uri="{C3380CC4-5D6E-409C-BE32-E72D297353CC}">
              <c16:uniqueId val="{00000000-CB6C-4FAA-8081-F5E1D962C2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B6C-4FAA-8081-F5E1D962C2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217.37</c:v>
                </c:pt>
                <c:pt idx="1">
                  <c:v>285.12</c:v>
                </c:pt>
                <c:pt idx="2">
                  <c:v>181.96</c:v>
                </c:pt>
                <c:pt idx="3">
                  <c:v>247.07</c:v>
                </c:pt>
                <c:pt idx="4">
                  <c:v>250.12</c:v>
                </c:pt>
              </c:numCache>
            </c:numRef>
          </c:val>
          <c:extLst>
            <c:ext xmlns:c16="http://schemas.microsoft.com/office/drawing/2014/chart" uri="{C3380CC4-5D6E-409C-BE32-E72D297353CC}">
              <c16:uniqueId val="{00000000-BB01-40A0-8FAD-F44C85FE4A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B01-40A0-8FAD-F44C85FE4A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41" zoomScale="90" zoomScaleNormal="9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江府町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2520</v>
      </c>
      <c r="AM8" s="36"/>
      <c r="AN8" s="36"/>
      <c r="AO8" s="36"/>
      <c r="AP8" s="36"/>
      <c r="AQ8" s="36"/>
      <c r="AR8" s="36"/>
      <c r="AS8" s="36"/>
      <c r="AT8" s="37">
        <f>データ!T6</f>
        <v>124.52</v>
      </c>
      <c r="AU8" s="37"/>
      <c r="AV8" s="37"/>
      <c r="AW8" s="37"/>
      <c r="AX8" s="37"/>
      <c r="AY8" s="37"/>
      <c r="AZ8" s="37"/>
      <c r="BA8" s="37"/>
      <c r="BB8" s="37">
        <f>データ!U6</f>
        <v>20.239999999999998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35.630000000000003</v>
      </c>
      <c r="J10" s="37"/>
      <c r="K10" s="37"/>
      <c r="L10" s="37"/>
      <c r="M10" s="37"/>
      <c r="N10" s="37"/>
      <c r="O10" s="37"/>
      <c r="P10" s="37">
        <f>データ!P6</f>
        <v>31.9</v>
      </c>
      <c r="Q10" s="37"/>
      <c r="R10" s="37"/>
      <c r="S10" s="37"/>
      <c r="T10" s="37"/>
      <c r="U10" s="37"/>
      <c r="V10" s="37"/>
      <c r="W10" s="37">
        <f>データ!Q6</f>
        <v>100</v>
      </c>
      <c r="X10" s="37"/>
      <c r="Y10" s="37"/>
      <c r="Z10" s="37"/>
      <c r="AA10" s="37"/>
      <c r="AB10" s="37"/>
      <c r="AC10" s="37"/>
      <c r="AD10" s="36">
        <f>データ!R6</f>
        <v>3696</v>
      </c>
      <c r="AE10" s="36"/>
      <c r="AF10" s="36"/>
      <c r="AG10" s="36"/>
      <c r="AH10" s="36"/>
      <c r="AI10" s="36"/>
      <c r="AJ10" s="36"/>
      <c r="AK10" s="2"/>
      <c r="AL10" s="36">
        <f>データ!V6</f>
        <v>803</v>
      </c>
      <c r="AM10" s="36"/>
      <c r="AN10" s="36"/>
      <c r="AO10" s="36"/>
      <c r="AP10" s="36"/>
      <c r="AQ10" s="36"/>
      <c r="AR10" s="36"/>
      <c r="AS10" s="36"/>
      <c r="AT10" s="37">
        <f>データ!W6</f>
        <v>0.72</v>
      </c>
      <c r="AU10" s="37"/>
      <c r="AV10" s="37"/>
      <c r="AW10" s="37"/>
      <c r="AX10" s="37"/>
      <c r="AY10" s="37"/>
      <c r="AZ10" s="37"/>
      <c r="BA10" s="37"/>
      <c r="BB10" s="37">
        <f>データ!X6</f>
        <v>1115.28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pguuke8DLWKuu7J9sQvB1yTGxRUdqbmcqw9eiaTxeb4ditx5UmItLEFCXFFz/ePIBigVVmL28c2uw6+QnXFjOw==" saltValue="QaycZJ6VrLiWNaPMsp/u8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314030</v>
      </c>
      <c r="D6" s="19">
        <f t="shared" si="3"/>
        <v>46</v>
      </c>
      <c r="E6" s="19">
        <f t="shared" si="3"/>
        <v>17</v>
      </c>
      <c r="F6" s="19">
        <f t="shared" si="3"/>
        <v>5</v>
      </c>
      <c r="G6" s="19">
        <f t="shared" si="3"/>
        <v>0</v>
      </c>
      <c r="H6" s="19" t="str">
        <f t="shared" si="3"/>
        <v>鳥取県　江府町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35.630000000000003</v>
      </c>
      <c r="P6" s="20">
        <f t="shared" si="3"/>
        <v>31.9</v>
      </c>
      <c r="Q6" s="20">
        <f t="shared" si="3"/>
        <v>100</v>
      </c>
      <c r="R6" s="20">
        <f t="shared" si="3"/>
        <v>3696</v>
      </c>
      <c r="S6" s="20">
        <f t="shared" si="3"/>
        <v>2520</v>
      </c>
      <c r="T6" s="20">
        <f t="shared" si="3"/>
        <v>124.52</v>
      </c>
      <c r="U6" s="20">
        <f t="shared" si="3"/>
        <v>20.239999999999998</v>
      </c>
      <c r="V6" s="20">
        <f t="shared" si="3"/>
        <v>803</v>
      </c>
      <c r="W6" s="20">
        <f t="shared" si="3"/>
        <v>0.72</v>
      </c>
      <c r="X6" s="20">
        <f t="shared" si="3"/>
        <v>1115.28</v>
      </c>
      <c r="Y6" s="21">
        <f>IF(Y7="",NA(),Y7)</f>
        <v>88.52</v>
      </c>
      <c r="Z6" s="21">
        <f t="shared" ref="Z6:AH6" si="4">IF(Z7="",NA(),Z7)</f>
        <v>83.9</v>
      </c>
      <c r="AA6" s="21">
        <f t="shared" si="4"/>
        <v>81.430000000000007</v>
      </c>
      <c r="AB6" s="21">
        <f t="shared" si="4"/>
        <v>86.25</v>
      </c>
      <c r="AC6" s="21">
        <f t="shared" si="4"/>
        <v>85.63</v>
      </c>
      <c r="AD6" s="21">
        <f t="shared" si="4"/>
        <v>103.6</v>
      </c>
      <c r="AE6" s="21">
        <f t="shared" si="4"/>
        <v>106.37</v>
      </c>
      <c r="AF6" s="21">
        <f t="shared" si="4"/>
        <v>106.07</v>
      </c>
      <c r="AG6" s="21">
        <f t="shared" si="4"/>
        <v>105.5</v>
      </c>
      <c r="AH6" s="21">
        <f t="shared" si="4"/>
        <v>106.35</v>
      </c>
      <c r="AI6" s="20" t="str">
        <f>IF(AI7="","",IF(AI7="-","【-】","【"&amp;SUBSTITUTE(TEXT(AI7,"#,##0.00"),"-","△")&amp;"】"))</f>
        <v>【104.44】</v>
      </c>
      <c r="AJ6" s="21">
        <f>IF(AJ7="",NA(),AJ7)</f>
        <v>286.86</v>
      </c>
      <c r="AK6" s="21">
        <f t="shared" ref="AK6:AS6" si="5">IF(AK7="",NA(),AK7)</f>
        <v>618.29999999999995</v>
      </c>
      <c r="AL6" s="21">
        <f t="shared" si="5"/>
        <v>734.9</v>
      </c>
      <c r="AM6" s="21">
        <f t="shared" si="5"/>
        <v>839.92</v>
      </c>
      <c r="AN6" s="21">
        <f t="shared" si="5"/>
        <v>968.55</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13.64</v>
      </c>
      <c r="AV6" s="21">
        <f t="shared" ref="AV6:BD6" si="6">IF(AV7="",NA(),AV7)</f>
        <v>35.4</v>
      </c>
      <c r="AW6" s="21">
        <f t="shared" si="6"/>
        <v>32.6</v>
      </c>
      <c r="AX6" s="21">
        <f t="shared" si="6"/>
        <v>37.32</v>
      </c>
      <c r="AY6" s="21">
        <f t="shared" si="6"/>
        <v>39.07</v>
      </c>
      <c r="AZ6" s="21">
        <f t="shared" si="6"/>
        <v>26.99</v>
      </c>
      <c r="BA6" s="21">
        <f t="shared" si="6"/>
        <v>29.13</v>
      </c>
      <c r="BB6" s="21">
        <f t="shared" si="6"/>
        <v>35.69</v>
      </c>
      <c r="BC6" s="21">
        <f t="shared" si="6"/>
        <v>38.4</v>
      </c>
      <c r="BD6" s="21">
        <f t="shared" si="6"/>
        <v>44.04</v>
      </c>
      <c r="BE6" s="20" t="str">
        <f>IF(BE7="","",IF(BE7="-","【-】","【"&amp;SUBSTITUTE(TEXT(BE7,"#,##0.00"),"-","△")&amp;"】"))</f>
        <v>【42.02】</v>
      </c>
      <c r="BF6" s="21">
        <f>IF(BF7="",NA(),BF7)</f>
        <v>2500.59</v>
      </c>
      <c r="BG6" s="21">
        <f t="shared" ref="BG6:BO6" si="7">IF(BG7="",NA(),BG7)</f>
        <v>3735.32</v>
      </c>
      <c r="BH6" s="21">
        <f t="shared" si="7"/>
        <v>3525.53</v>
      </c>
      <c r="BI6" s="21">
        <f t="shared" si="7"/>
        <v>3366.36</v>
      </c>
      <c r="BJ6" s="21">
        <f t="shared" si="7"/>
        <v>3320.17</v>
      </c>
      <c r="BK6" s="21">
        <f t="shared" si="7"/>
        <v>826.83</v>
      </c>
      <c r="BL6" s="21">
        <f t="shared" si="7"/>
        <v>867.83</v>
      </c>
      <c r="BM6" s="21">
        <f t="shared" si="7"/>
        <v>791.76</v>
      </c>
      <c r="BN6" s="21">
        <f t="shared" si="7"/>
        <v>900.82</v>
      </c>
      <c r="BO6" s="21">
        <f t="shared" si="7"/>
        <v>839.21</v>
      </c>
      <c r="BP6" s="20" t="str">
        <f>IF(BP7="","",IF(BP7="-","【-】","【"&amp;SUBSTITUTE(TEXT(BP7,"#,##0.00"),"-","△")&amp;"】"))</f>
        <v>【785.10】</v>
      </c>
      <c r="BQ6" s="21">
        <f>IF(BQ7="",NA(),BQ7)</f>
        <v>61.5</v>
      </c>
      <c r="BR6" s="21">
        <f t="shared" ref="BR6:BZ6" si="8">IF(BR7="",NA(),BR7)</f>
        <v>46.81</v>
      </c>
      <c r="BS6" s="21">
        <f t="shared" si="8"/>
        <v>71.22</v>
      </c>
      <c r="BT6" s="21">
        <f t="shared" si="8"/>
        <v>55.02</v>
      </c>
      <c r="BU6" s="21">
        <f t="shared" si="8"/>
        <v>57.84</v>
      </c>
      <c r="BV6" s="21">
        <f t="shared" si="8"/>
        <v>57.31</v>
      </c>
      <c r="BW6" s="21">
        <f t="shared" si="8"/>
        <v>57.08</v>
      </c>
      <c r="BX6" s="21">
        <f t="shared" si="8"/>
        <v>56.26</v>
      </c>
      <c r="BY6" s="21">
        <f t="shared" si="8"/>
        <v>52.94</v>
      </c>
      <c r="BZ6" s="21">
        <f t="shared" si="8"/>
        <v>52.05</v>
      </c>
      <c r="CA6" s="20" t="str">
        <f>IF(CA7="","",IF(CA7="-","【-】","【"&amp;SUBSTITUTE(TEXT(CA7,"#,##0.00"),"-","△")&amp;"】"))</f>
        <v>【56.93】</v>
      </c>
      <c r="CB6" s="21">
        <f>IF(CB7="",NA(),CB7)</f>
        <v>217.37</v>
      </c>
      <c r="CC6" s="21">
        <f t="shared" ref="CC6:CK6" si="9">IF(CC7="",NA(),CC7)</f>
        <v>285.12</v>
      </c>
      <c r="CD6" s="21">
        <f t="shared" si="9"/>
        <v>181.96</v>
      </c>
      <c r="CE6" s="21">
        <f t="shared" si="9"/>
        <v>247.07</v>
      </c>
      <c r="CF6" s="21">
        <f t="shared" si="9"/>
        <v>250.12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t="str">
        <f t="shared" si="10"/>
        <v>-</v>
      </c>
      <c r="CQ6" s="21" t="str">
        <f t="shared" si="10"/>
        <v>-</v>
      </c>
      <c r="CR6" s="21">
        <f t="shared" si="10"/>
        <v>50.14</v>
      </c>
      <c r="CS6" s="21">
        <f t="shared" si="10"/>
        <v>54.83</v>
      </c>
      <c r="CT6" s="21">
        <f t="shared" si="10"/>
        <v>66.53</v>
      </c>
      <c r="CU6" s="21">
        <f t="shared" si="10"/>
        <v>52.35</v>
      </c>
      <c r="CV6" s="21">
        <f t="shared" si="10"/>
        <v>46.25</v>
      </c>
      <c r="CW6" s="20" t="str">
        <f>IF(CW7="","",IF(CW7="-","【-】","【"&amp;SUBSTITUTE(TEXT(CW7,"#,##0.00"),"-","△")&amp;"】"))</f>
        <v>【49.87】</v>
      </c>
      <c r="CX6" s="21">
        <f>IF(CX7="",NA(),CX7)</f>
        <v>93.37</v>
      </c>
      <c r="CY6" s="21">
        <f t="shared" ref="CY6:DG6" si="11">IF(CY7="",NA(),CY7)</f>
        <v>100</v>
      </c>
      <c r="CZ6" s="21">
        <f t="shared" si="11"/>
        <v>93.63</v>
      </c>
      <c r="DA6" s="21">
        <f t="shared" si="11"/>
        <v>94.04</v>
      </c>
      <c r="DB6" s="21">
        <f t="shared" si="11"/>
        <v>92.9</v>
      </c>
      <c r="DC6" s="21">
        <f t="shared" si="11"/>
        <v>84.98</v>
      </c>
      <c r="DD6" s="21">
        <f t="shared" si="11"/>
        <v>84.7</v>
      </c>
      <c r="DE6" s="21">
        <f t="shared" si="11"/>
        <v>84.67</v>
      </c>
      <c r="DF6" s="21">
        <f t="shared" si="11"/>
        <v>84.39</v>
      </c>
      <c r="DG6" s="21">
        <f t="shared" si="11"/>
        <v>83.96</v>
      </c>
      <c r="DH6" s="20" t="str">
        <f>IF(DH7="","",IF(DH7="-","【-】","【"&amp;SUBSTITUTE(TEXT(DH7,"#,##0.00"),"-","△")&amp;"】"))</f>
        <v>【87.54】</v>
      </c>
      <c r="DI6" s="21">
        <f>IF(DI7="",NA(),DI7)</f>
        <v>50.76</v>
      </c>
      <c r="DJ6" s="21">
        <f t="shared" ref="DJ6:DR6" si="12">IF(DJ7="",NA(),DJ7)</f>
        <v>48.4</v>
      </c>
      <c r="DK6" s="21">
        <f t="shared" si="12"/>
        <v>50.29</v>
      </c>
      <c r="DL6" s="21">
        <f t="shared" si="12"/>
        <v>52.12</v>
      </c>
      <c r="DM6" s="21">
        <f t="shared" si="12"/>
        <v>53.73</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1">
        <f>IF(EE7="",NA(),EE7)</f>
        <v>0.55000000000000004</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314030</v>
      </c>
      <c r="D7" s="23">
        <v>46</v>
      </c>
      <c r="E7" s="23">
        <v>17</v>
      </c>
      <c r="F7" s="23">
        <v>5</v>
      </c>
      <c r="G7" s="23">
        <v>0</v>
      </c>
      <c r="H7" s="23" t="s">
        <v>96</v>
      </c>
      <c r="I7" s="23" t="s">
        <v>97</v>
      </c>
      <c r="J7" s="23" t="s">
        <v>98</v>
      </c>
      <c r="K7" s="23" t="s">
        <v>99</v>
      </c>
      <c r="L7" s="23" t="s">
        <v>100</v>
      </c>
      <c r="M7" s="23" t="s">
        <v>101</v>
      </c>
      <c r="N7" s="24" t="s">
        <v>102</v>
      </c>
      <c r="O7" s="24">
        <v>35.630000000000003</v>
      </c>
      <c r="P7" s="24">
        <v>31.9</v>
      </c>
      <c r="Q7" s="24">
        <v>100</v>
      </c>
      <c r="R7" s="24">
        <v>3696</v>
      </c>
      <c r="S7" s="24">
        <v>2520</v>
      </c>
      <c r="T7" s="24">
        <v>124.52</v>
      </c>
      <c r="U7" s="24">
        <v>20.239999999999998</v>
      </c>
      <c r="V7" s="24">
        <v>803</v>
      </c>
      <c r="W7" s="24">
        <v>0.72</v>
      </c>
      <c r="X7" s="24">
        <v>1115.28</v>
      </c>
      <c r="Y7" s="24">
        <v>88.52</v>
      </c>
      <c r="Z7" s="24">
        <v>83.9</v>
      </c>
      <c r="AA7" s="24">
        <v>81.430000000000007</v>
      </c>
      <c r="AB7" s="24">
        <v>86.25</v>
      </c>
      <c r="AC7" s="24">
        <v>85.63</v>
      </c>
      <c r="AD7" s="24">
        <v>103.6</v>
      </c>
      <c r="AE7" s="24">
        <v>106.37</v>
      </c>
      <c r="AF7" s="24">
        <v>106.07</v>
      </c>
      <c r="AG7" s="24">
        <v>105.5</v>
      </c>
      <c r="AH7" s="24">
        <v>106.35</v>
      </c>
      <c r="AI7" s="24">
        <v>104.44</v>
      </c>
      <c r="AJ7" s="24">
        <v>286.86</v>
      </c>
      <c r="AK7" s="24">
        <v>618.29999999999995</v>
      </c>
      <c r="AL7" s="24">
        <v>734.9</v>
      </c>
      <c r="AM7" s="24">
        <v>839.92</v>
      </c>
      <c r="AN7" s="24">
        <v>968.55</v>
      </c>
      <c r="AO7" s="24">
        <v>193.99</v>
      </c>
      <c r="AP7" s="24">
        <v>139.02000000000001</v>
      </c>
      <c r="AQ7" s="24">
        <v>132.04</v>
      </c>
      <c r="AR7" s="24">
        <v>145.43</v>
      </c>
      <c r="AS7" s="24">
        <v>129.88999999999999</v>
      </c>
      <c r="AT7" s="24">
        <v>124.06</v>
      </c>
      <c r="AU7" s="24">
        <v>13.64</v>
      </c>
      <c r="AV7" s="24">
        <v>35.4</v>
      </c>
      <c r="AW7" s="24">
        <v>32.6</v>
      </c>
      <c r="AX7" s="24">
        <v>37.32</v>
      </c>
      <c r="AY7" s="24">
        <v>39.07</v>
      </c>
      <c r="AZ7" s="24">
        <v>26.99</v>
      </c>
      <c r="BA7" s="24">
        <v>29.13</v>
      </c>
      <c r="BB7" s="24">
        <v>35.69</v>
      </c>
      <c r="BC7" s="24">
        <v>38.4</v>
      </c>
      <c r="BD7" s="24">
        <v>44.04</v>
      </c>
      <c r="BE7" s="24">
        <v>42.02</v>
      </c>
      <c r="BF7" s="24">
        <v>2500.59</v>
      </c>
      <c r="BG7" s="24">
        <v>3735.32</v>
      </c>
      <c r="BH7" s="24">
        <v>3525.53</v>
      </c>
      <c r="BI7" s="24">
        <v>3366.36</v>
      </c>
      <c r="BJ7" s="24">
        <v>3320.17</v>
      </c>
      <c r="BK7" s="24">
        <v>826.83</v>
      </c>
      <c r="BL7" s="24">
        <v>867.83</v>
      </c>
      <c r="BM7" s="24">
        <v>791.76</v>
      </c>
      <c r="BN7" s="24">
        <v>900.82</v>
      </c>
      <c r="BO7" s="24">
        <v>839.21</v>
      </c>
      <c r="BP7" s="24">
        <v>785.1</v>
      </c>
      <c r="BQ7" s="24">
        <v>61.5</v>
      </c>
      <c r="BR7" s="24">
        <v>46.81</v>
      </c>
      <c r="BS7" s="24">
        <v>71.22</v>
      </c>
      <c r="BT7" s="24">
        <v>55.02</v>
      </c>
      <c r="BU7" s="24">
        <v>57.84</v>
      </c>
      <c r="BV7" s="24">
        <v>57.31</v>
      </c>
      <c r="BW7" s="24">
        <v>57.08</v>
      </c>
      <c r="BX7" s="24">
        <v>56.26</v>
      </c>
      <c r="BY7" s="24">
        <v>52.94</v>
      </c>
      <c r="BZ7" s="24">
        <v>52.05</v>
      </c>
      <c r="CA7" s="24">
        <v>56.93</v>
      </c>
      <c r="CB7" s="24">
        <v>217.37</v>
      </c>
      <c r="CC7" s="24">
        <v>285.12</v>
      </c>
      <c r="CD7" s="24">
        <v>181.96</v>
      </c>
      <c r="CE7" s="24">
        <v>247.07</v>
      </c>
      <c r="CF7" s="24">
        <v>250.12</v>
      </c>
      <c r="CG7" s="24">
        <v>273.52</v>
      </c>
      <c r="CH7" s="24">
        <v>274.99</v>
      </c>
      <c r="CI7" s="24">
        <v>282.08999999999997</v>
      </c>
      <c r="CJ7" s="24">
        <v>303.27999999999997</v>
      </c>
      <c r="CK7" s="24">
        <v>301.86</v>
      </c>
      <c r="CL7" s="24">
        <v>271.14999999999998</v>
      </c>
      <c r="CM7" s="24" t="s">
        <v>102</v>
      </c>
      <c r="CN7" s="24" t="s">
        <v>102</v>
      </c>
      <c r="CO7" s="24" t="s">
        <v>102</v>
      </c>
      <c r="CP7" s="24" t="s">
        <v>102</v>
      </c>
      <c r="CQ7" s="24" t="s">
        <v>102</v>
      </c>
      <c r="CR7" s="24">
        <v>50.14</v>
      </c>
      <c r="CS7" s="24">
        <v>54.83</v>
      </c>
      <c r="CT7" s="24">
        <v>66.53</v>
      </c>
      <c r="CU7" s="24">
        <v>52.35</v>
      </c>
      <c r="CV7" s="24">
        <v>46.25</v>
      </c>
      <c r="CW7" s="24">
        <v>49.87</v>
      </c>
      <c r="CX7" s="24">
        <v>93.37</v>
      </c>
      <c r="CY7" s="24">
        <v>100</v>
      </c>
      <c r="CZ7" s="24">
        <v>93.63</v>
      </c>
      <c r="DA7" s="24">
        <v>94.04</v>
      </c>
      <c r="DB7" s="24">
        <v>92.9</v>
      </c>
      <c r="DC7" s="24">
        <v>84.98</v>
      </c>
      <c r="DD7" s="24">
        <v>84.7</v>
      </c>
      <c r="DE7" s="24">
        <v>84.67</v>
      </c>
      <c r="DF7" s="24">
        <v>84.39</v>
      </c>
      <c r="DG7" s="24">
        <v>83.96</v>
      </c>
      <c r="DH7" s="24">
        <v>87.54</v>
      </c>
      <c r="DI7" s="24">
        <v>50.76</v>
      </c>
      <c r="DJ7" s="24">
        <v>48.4</v>
      </c>
      <c r="DK7" s="24">
        <v>50.29</v>
      </c>
      <c r="DL7" s="24">
        <v>52.12</v>
      </c>
      <c r="DM7" s="24">
        <v>53.73</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0.55000000000000004</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dcterms:created xsi:type="dcterms:W3CDTF">2025-01-24T07:19:42Z</dcterms:created>
  <dcterms:modified xsi:type="dcterms:W3CDTF">2025-01-28T08:00:56Z</dcterms:modified>
  <cp:category/>
</cp:coreProperties>
</file>