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soumu\Downloads\下水道\"/>
    </mc:Choice>
  </mc:AlternateContent>
  <xr:revisionPtr revIDLastSave="0" documentId="13_ncr:1_{4A2166FC-24FD-43A9-AD2A-9045786BD647}" xr6:coauthVersionLast="47" xr6:coauthVersionMax="47" xr10:uidLastSave="{00000000-0000-0000-0000-000000000000}"/>
  <workbookProtection workbookAlgorithmName="SHA-512" workbookHashValue="r2bIwLDysPUrd4LhZnlaAW3MniilDMTYwBkMawsp9FOhIsUsFujmWOVow7XxRgtjzyWJJdwZSwiigJcoVdT00w==" workbookSaltValue="Az0CtSOwDPMrFz1r5GsPj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F85" i="4"/>
  <c r="E85" i="4"/>
  <c r="AT10" i="4"/>
  <c r="AL10" i="4"/>
  <c r="AD10" i="4"/>
  <c r="P10" i="4"/>
  <c r="I10" i="4"/>
  <c r="B10" i="4"/>
  <c r="AT8" i="4"/>
  <c r="AL8" i="4"/>
  <c r="P8" i="4"/>
  <c r="I8" i="4"/>
</calcChain>
</file>

<file path=xl/sharedStrings.xml><?xml version="1.0" encoding="utf-8"?>
<sst xmlns="http://schemas.openxmlformats.org/spreadsheetml/2006/main" count="231" uniqueCount="118">
  <si>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</si>
  <si>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</si>
  <si>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</si>
  <si>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</si>
  <si>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</si>
  <si>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</si>
  <si>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</si>
  <si>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</si>
  <si>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</si>
  <si>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</si>
  <si>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</si>
  <si>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</si>
  <si>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</si>
  <si>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</si>
  <si>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</si>
  <si>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</si>
  <si>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</si>
  <si>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</si>
  <si>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</si>
  <si>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</si>
  <si>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</si>
  <si>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</si>
  <si>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</si>
  <si>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</si>
  <si>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</si>
  <si>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</si>
  <si>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</si>
  <si>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</si>
  <si>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</si>
  <si>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</si>
  <si>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</si>
  <si>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</si>
  <si>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</si>
  <si>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</si>
  <si>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</si>
  <si>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</si>
  <si>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</si>
  <si>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</si>
  <si>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</si>
  <si>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</si>
  <si>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</si>
  <si>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</si>
  <si>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</si>
  <si>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</si>
  <si>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</si>
  <si>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</si>
  <si>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</si>
  <si>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</si>
  <si>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</si>
  <si>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</si>
  <si>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</si>
  <si>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</si>
  <si>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</si>
  <si>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</si>
  <si>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</si>
  <si>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</si>
  <si>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</si>
  <si>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</si>
  <si>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</si>
  <si>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</si>
  <si>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</si>
  <si>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</si>
  <si>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</si>
  <si>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</si>
  <si>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</si>
  <si>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</si>
  <si>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</si>
  <si>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</si>
  <si>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</si>
  <si>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</si>
  <si>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</si>
  <si>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</si>
  <si>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</si>
  <si>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</si>
  <si>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</si>
  <si>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</si>
  <si>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</si>
  <si>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</si>
  <si>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</si>
  <si>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</si>
  <si>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</si>
  <si>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</si>
  <si>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</si>
  <si>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</si>
  <si>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</si>
  <si>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</si>
  <si>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</si>
  <si>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</si>
  <si>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</si>
  <si>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</si>
  <si>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</si>
  <si>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</si>
  <si>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</si>
  <si>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</si>
  <si>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</si>
  <si>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</si>
  <si>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</si>
  <si>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</si>
  <si>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</si>
  <si>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</si>
  <si>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</si>
  <si>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</si>
  <si>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</si>
  <si>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</si>
  <si>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</si>
  <si>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</si>
  <si>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</si>
  <si>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</si>
  <si>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</si>
  <si>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</si>
  <si>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</si>
  <si>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</si>
  <si>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</si>
  <si>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</si>
  <si>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</si>
  <si>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・経常収支比率
　前年度と比較し同程度で、100％以上となっている。しかし、一般会計から繰入れ等に大きく依存している。よって、維持管理経費削減などの経営改善を行なっていく必要がある。
・累積欠損金比率
　一般会計からの繰入れ等により経常収支比率が微増したため、前年度と比較し微減した。物価上昇含め維持管理経費が増加する中、今後も計画的な維持修繕を行なうことで、施設の長寿命化を図る必要がある。
・流動比率
　流動負債についてはそのほとんどが企業債の償還であり、その償還が進んでいることにより流動比率が増加している。償還にあたり一般会計からの繰入金等でまかなっているのが現状である。
・企業債残高
 類似団体と比較し、同等程度である。今後の更新等は財政状況を勘案し平準的に行なっていかなければならないと考える。
・経費回収率
　修繕計画作成経費の減少等により100%以上となった。今後の人口減少により使用料の減収が予想さることから、汚水処理費についても費用の削減が必要と考える。
・汚水処理原価
　修繕計画作成経費の減少等により原価が減少した。
・施設利用率
　農業集落排水施設の一部を統合し利用率は改善した。しかし、５割程度であるため施設規模の見直しも検討する必要がある。
・水洗化率
　約9割と高い状況にあるが、100％目指して更なる接続への取り組みが必要である。</t>
    <phoneticPr fontId="4"/>
  </si>
  <si>
    <t>ストックマネイジメント計画に基づき順次修繕を実施していくことになる。今後も人口減少が続く中、料金収入の増加は見込めない。よって、長寿命化などで更なる経費の削減を行ない経営改善を一層進めていかなければならない。</t>
    <phoneticPr fontId="4"/>
  </si>
  <si>
    <t>・有形固定資産償却率
　償却年数の短い処理場に係る割合が大きく、他団体と比べ高い率となっている。順次財政状況を勘案し、計画的に更新、長寿命化を行なっていかなければならない。また、施設の統廃合も検討する必要がある。
・管渠老朽化比率、管渠改善率
　耐用年数を超えた管渠については現在無いが、今後短期間で整備を行なっているので、計画的に更新・長寿命化等を行ない、経営に負担が掛からないように計画的に行なうことが重要であると考える。</t>
    <rPh sb="123" eb="125">
      <t>タイヨウ</t>
    </rPh>
    <rPh sb="140" eb="141">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</si>
</sst>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A-4DFB-B39D-B0E505353F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F5A-4DFB-B39D-B0E505353F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29.6</c:v>
                </c:pt>
                <c:pt idx="1">
                  <c:v>48.7</c:v>
                </c:pt>
                <c:pt idx="2">
                  <c:v>46.5</c:v>
                </c:pt>
                <c:pt idx="3">
                  <c:v>46.5</c:v>
                </c:pt>
                <c:pt idx="4">
                  <c:v>46.5</c:v>
                </c:pt>
              </c:numCache>
            </c:numRef>
          </c:val>
          <c:extLst>
            <c:ext xmlns:c16="http://schemas.microsoft.com/office/drawing/2014/chart" uri="{C3380CC4-5D6E-409C-BE32-E72D297353CC}">
              <c16:uniqueId val="{00000000-5688-472F-92FB-A941DAD6AC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5688-472F-92FB-A941DAD6AC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91.04</c:v>
                </c:pt>
                <c:pt idx="1">
                  <c:v>98.59</c:v>
                </c:pt>
                <c:pt idx="2">
                  <c:v>93.61</c:v>
                </c:pt>
                <c:pt idx="3">
                  <c:v>94.27</c:v>
                </c:pt>
                <c:pt idx="4">
                  <c:v>94.16</c:v>
                </c:pt>
              </c:numCache>
            </c:numRef>
          </c:val>
          <c:extLst>
            <c:ext xmlns:c16="http://schemas.microsoft.com/office/drawing/2014/chart" uri="{C3380CC4-5D6E-409C-BE32-E72D297353CC}">
              <c16:uniqueId val="{00000000-7AF8-4F2B-95D7-4BFA8D1C18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AF8-4F2B-95D7-4BFA8D1C18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94.17</c:v>
                </c:pt>
                <c:pt idx="1">
                  <c:v>94.9</c:v>
                </c:pt>
                <c:pt idx="2">
                  <c:v>89.34</c:v>
                </c:pt>
                <c:pt idx="3">
                  <c:v>101.08</c:v>
                </c:pt>
                <c:pt idx="4">
                  <c:v>106.19</c:v>
                </c:pt>
              </c:numCache>
            </c:numRef>
          </c:val>
          <c:extLst>
            <c:ext xmlns:c16="http://schemas.microsoft.com/office/drawing/2014/chart" uri="{C3380CC4-5D6E-409C-BE32-E72D297353CC}">
              <c16:uniqueId val="{00000000-FD19-4716-AC2D-9483B3A882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FD19-4716-AC2D-9483B3A882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49.74</c:v>
                </c:pt>
                <c:pt idx="1">
                  <c:v>54.17</c:v>
                </c:pt>
                <c:pt idx="2">
                  <c:v>55.36</c:v>
                </c:pt>
                <c:pt idx="3">
                  <c:v>56.38</c:v>
                </c:pt>
                <c:pt idx="4">
                  <c:v>57.09</c:v>
                </c:pt>
              </c:numCache>
            </c:numRef>
          </c:val>
          <c:extLst>
            <c:ext xmlns:c16="http://schemas.microsoft.com/office/drawing/2014/chart" uri="{C3380CC4-5D6E-409C-BE32-E72D297353CC}">
              <c16:uniqueId val="{00000000-609E-49DB-A8BD-BDF3B39F60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609E-49DB-A8BD-BDF3B39F60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0C-4509-8CB9-5DA3A72C55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790C-4509-8CB9-5DA3A72C55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860.78</c:v>
                </c:pt>
                <c:pt idx="1">
                  <c:v>585.13</c:v>
                </c:pt>
                <c:pt idx="2">
                  <c:v>634.79999999999995</c:v>
                </c:pt>
                <c:pt idx="3">
                  <c:v>641.30999999999995</c:v>
                </c:pt>
                <c:pt idx="4">
                  <c:v>631.87</c:v>
                </c:pt>
              </c:numCache>
            </c:numRef>
          </c:val>
          <c:extLst>
            <c:ext xmlns:c16="http://schemas.microsoft.com/office/drawing/2014/chart" uri="{C3380CC4-5D6E-409C-BE32-E72D297353CC}">
              <c16:uniqueId val="{00000000-221B-45F7-B389-0D1F791C1B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221B-45F7-B389-0D1F791C1B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62.12</c:v>
                </c:pt>
                <c:pt idx="1">
                  <c:v>30.84</c:v>
                </c:pt>
                <c:pt idx="2">
                  <c:v>39.83</c:v>
                </c:pt>
                <c:pt idx="3">
                  <c:v>36.950000000000003</c:v>
                </c:pt>
                <c:pt idx="4">
                  <c:v>40.96</c:v>
                </c:pt>
              </c:numCache>
            </c:numRef>
          </c:val>
          <c:extLst>
            <c:ext xmlns:c16="http://schemas.microsoft.com/office/drawing/2014/chart" uri="{C3380CC4-5D6E-409C-BE32-E72D297353CC}">
              <c16:uniqueId val="{00000000-A91E-411C-BC64-620E0442BD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A91E-411C-BC64-620E0442BD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1811.38</c:v>
                </c:pt>
                <c:pt idx="1">
                  <c:v>1309</c:v>
                </c:pt>
                <c:pt idx="2">
                  <c:v>1287.21</c:v>
                </c:pt>
                <c:pt idx="3">
                  <c:v>1244.51</c:v>
                </c:pt>
                <c:pt idx="4">
                  <c:v>1185.01</c:v>
                </c:pt>
              </c:numCache>
            </c:numRef>
          </c:val>
          <c:extLst>
            <c:ext xmlns:c16="http://schemas.microsoft.com/office/drawing/2014/chart" uri="{C3380CC4-5D6E-409C-BE32-E72D297353CC}">
              <c16:uniqueId val="{00000000-3744-4BB1-BA55-ED30326B60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744-4BB1-BA55-ED30326B60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102.1</c:v>
                </c:pt>
                <c:pt idx="1">
                  <c:v>58.09</c:v>
                </c:pt>
                <c:pt idx="2">
                  <c:v>45.25</c:v>
                </c:pt>
                <c:pt idx="3">
                  <c:v>70.260000000000005</c:v>
                </c:pt>
                <c:pt idx="4">
                  <c:v>107.17</c:v>
                </c:pt>
              </c:numCache>
            </c:numRef>
          </c:val>
          <c:extLst>
            <c:ext xmlns:c16="http://schemas.microsoft.com/office/drawing/2014/chart" uri="{C3380CC4-5D6E-409C-BE32-E72D297353CC}">
              <c16:uniqueId val="{00000000-B7D0-4287-86AA-EDB4071E4C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B7D0-4287-86AA-EDB4071E4C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150.19</c:v>
                </c:pt>
                <c:pt idx="1">
                  <c:v>244.54</c:v>
                </c:pt>
                <c:pt idx="2">
                  <c:v>323.36</c:v>
                </c:pt>
                <c:pt idx="3">
                  <c:v>209.58</c:v>
                </c:pt>
                <c:pt idx="4">
                  <c:v>141.13999999999999</c:v>
                </c:pt>
              </c:numCache>
            </c:numRef>
          </c:val>
          <c:extLst>
            <c:ext xmlns:c16="http://schemas.microsoft.com/office/drawing/2014/chart" uri="{C3380CC4-5D6E-409C-BE32-E72D297353CC}">
              <c16:uniqueId val="{00000000-4D00-4074-81B1-196EFC0395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4D00-4074-81B1-196EFC0395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44" zoomScale="90" zoomScaleNormal="9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江府町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2520</v>
      </c>
      <c r="AM8" s="36"/>
      <c r="AN8" s="36"/>
      <c r="AO8" s="36"/>
      <c r="AP8" s="36"/>
      <c r="AQ8" s="36"/>
      <c r="AR8" s="36"/>
      <c r="AS8" s="36"/>
      <c r="AT8" s="37">
        <f>データ!T6</f>
        <v>124.52</v>
      </c>
      <c r="AU8" s="37"/>
      <c r="AV8" s="37"/>
      <c r="AW8" s="37"/>
      <c r="AX8" s="37"/>
      <c r="AY8" s="37"/>
      <c r="AZ8" s="37"/>
      <c r="BA8" s="37"/>
      <c r="BB8" s="37">
        <f>データ!U6</f>
        <v>20.239999999999998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54.95</v>
      </c>
      <c r="J10" s="37"/>
      <c r="K10" s="37"/>
      <c r="L10" s="37"/>
      <c r="M10" s="37"/>
      <c r="N10" s="37"/>
      <c r="O10" s="37"/>
      <c r="P10" s="37">
        <f>データ!P6</f>
        <v>59.2</v>
      </c>
      <c r="Q10" s="37"/>
      <c r="R10" s="37"/>
      <c r="S10" s="37"/>
      <c r="T10" s="37"/>
      <c r="U10" s="37"/>
      <c r="V10" s="37"/>
      <c r="W10" s="37">
        <f>データ!Q6</f>
        <v>100</v>
      </c>
      <c r="X10" s="37"/>
      <c r="Y10" s="37"/>
      <c r="Z10" s="37"/>
      <c r="AA10" s="37"/>
      <c r="AB10" s="37"/>
      <c r="AC10" s="37"/>
      <c r="AD10" s="36">
        <f>データ!R6</f>
        <v>3696</v>
      </c>
      <c r="AE10" s="36"/>
      <c r="AF10" s="36"/>
      <c r="AG10" s="36"/>
      <c r="AH10" s="36"/>
      <c r="AI10" s="36"/>
      <c r="AJ10" s="36"/>
      <c r="AK10" s="2"/>
      <c r="AL10" s="36">
        <f>データ!V6</f>
        <v>1490</v>
      </c>
      <c r="AM10" s="36"/>
      <c r="AN10" s="36"/>
      <c r="AO10" s="36"/>
      <c r="AP10" s="36"/>
      <c r="AQ10" s="36"/>
      <c r="AR10" s="36"/>
      <c r="AS10" s="36"/>
      <c r="AT10" s="37">
        <f>データ!W6</f>
        <v>0.68</v>
      </c>
      <c r="AU10" s="37"/>
      <c r="AV10" s="37"/>
      <c r="AW10" s="37"/>
      <c r="AX10" s="37"/>
      <c r="AY10" s="37"/>
      <c r="AZ10" s="37"/>
      <c r="BA10" s="37"/>
      <c r="BB10" s="37">
        <f>データ!X6</f>
        <v>2191.1799999999998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GZ9OoQvdETuik1gN2E5zjFG4l6eyD1Ifhvtasqy9qcRM3c5WuA0tfBElgGQrhETJvCDueHnC8Qfcc01YeTjNfA==" saltValue="tUwsMzwNvD8BxV6N/nvd3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314030</v>
      </c>
      <c r="D6" s="19">
        <f t="shared" si="3"/>
        <v>46</v>
      </c>
      <c r="E6" s="19">
        <f t="shared" si="3"/>
        <v>17</v>
      </c>
      <c r="F6" s="19">
        <f t="shared" si="3"/>
        <v>4</v>
      </c>
      <c r="G6" s="19">
        <f t="shared" si="3"/>
        <v>0</v>
      </c>
      <c r="H6" s="19" t="str">
        <f t="shared" si="3"/>
        <v>鳥取県　江府町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54.95</v>
      </c>
      <c r="P6" s="20">
        <f t="shared" si="3"/>
        <v>59.2</v>
      </c>
      <c r="Q6" s="20">
        <f t="shared" si="3"/>
        <v>100</v>
      </c>
      <c r="R6" s="20">
        <f t="shared" si="3"/>
        <v>3696</v>
      </c>
      <c r="S6" s="20">
        <f t="shared" si="3"/>
        <v>2520</v>
      </c>
      <c r="T6" s="20">
        <f t="shared" si="3"/>
        <v>124.52</v>
      </c>
      <c r="U6" s="20">
        <f t="shared" si="3"/>
        <v>20.239999999999998</v>
      </c>
      <c r="V6" s="20">
        <f t="shared" si="3"/>
        <v>1490</v>
      </c>
      <c r="W6" s="20">
        <f t="shared" si="3"/>
        <v>0.68</v>
      </c>
      <c r="X6" s="20">
        <f t="shared" si="3"/>
        <v>2191.1799999999998</v>
      </c>
      <c r="Y6" s="21">
        <f>IF(Y7="",NA(),Y7)</f>
        <v>94.17</v>
      </c>
      <c r="Z6" s="21">
        <f t="shared" ref="Z6:AH6" si="4">IF(Z7="",NA(),Z7)</f>
        <v>94.9</v>
      </c>
      <c r="AA6" s="21">
        <f t="shared" si="4"/>
        <v>89.34</v>
      </c>
      <c r="AB6" s="21">
        <f t="shared" si="4"/>
        <v>101.08</v>
      </c>
      <c r="AC6" s="21">
        <f t="shared" si="4"/>
        <v>106.19</v>
      </c>
      <c r="AD6" s="21">
        <f t="shared" si="4"/>
        <v>102.73</v>
      </c>
      <c r="AE6" s="21">
        <f t="shared" si="4"/>
        <v>105.78</v>
      </c>
      <c r="AF6" s="21">
        <f t="shared" si="4"/>
        <v>106.09</v>
      </c>
      <c r="AG6" s="21">
        <f t="shared" si="4"/>
        <v>106.44</v>
      </c>
      <c r="AH6" s="21">
        <f t="shared" si="4"/>
        <v>107.11</v>
      </c>
      <c r="AI6" s="20" t="str">
        <f>IF(AI7="","",IF(AI7="-","【-】","【"&amp;SUBSTITUTE(TEXT(AI7,"#,##0.00"),"-","△")&amp;"】"))</f>
        <v>【105.09】</v>
      </c>
      <c r="AJ6" s="21">
        <f>IF(AJ7="",NA(),AJ7)</f>
        <v>860.78</v>
      </c>
      <c r="AK6" s="21">
        <f t="shared" ref="AK6:AS6" si="5">IF(AK7="",NA(),AK7)</f>
        <v>585.13</v>
      </c>
      <c r="AL6" s="21">
        <f t="shared" si="5"/>
        <v>634.79999999999995</v>
      </c>
      <c r="AM6" s="21">
        <f t="shared" si="5"/>
        <v>641.30999999999995</v>
      </c>
      <c r="AN6" s="21">
        <f t="shared" si="5"/>
        <v>631.87</v>
      </c>
      <c r="AO6" s="21">
        <f t="shared" si="5"/>
        <v>94.97</v>
      </c>
      <c r="AP6" s="21">
        <f t="shared" si="5"/>
        <v>63.96</v>
      </c>
      <c r="AQ6" s="21">
        <f t="shared" si="5"/>
        <v>69.42</v>
      </c>
      <c r="AR6" s="21">
        <f t="shared" si="5"/>
        <v>72.86</v>
      </c>
      <c r="AS6" s="21">
        <f t="shared" si="5"/>
        <v>69.540000000000006</v>
      </c>
      <c r="AT6" s="20" t="str">
        <f>IF(AT7="","",IF(AT7="-","【-】","【"&amp;SUBSTITUTE(TEXT(AT7,"#,##0.00"),"-","△")&amp;"】"))</f>
        <v>【65.73】</v>
      </c>
      <c r="AU6" s="21">
        <f>IF(AU7="",NA(),AU7)</f>
        <v>62.12</v>
      </c>
      <c r="AV6" s="21">
        <f t="shared" ref="AV6:BD6" si="6">IF(AV7="",NA(),AV7)</f>
        <v>30.84</v>
      </c>
      <c r="AW6" s="21">
        <f t="shared" si="6"/>
        <v>39.83</v>
      </c>
      <c r="AX6" s="21">
        <f t="shared" si="6"/>
        <v>36.950000000000003</v>
      </c>
      <c r="AY6" s="21">
        <f t="shared" si="6"/>
        <v>40.96</v>
      </c>
      <c r="AZ6" s="21">
        <f t="shared" si="6"/>
        <v>47.72</v>
      </c>
      <c r="BA6" s="21">
        <f t="shared" si="6"/>
        <v>44.24</v>
      </c>
      <c r="BB6" s="21">
        <f t="shared" si="6"/>
        <v>43.07</v>
      </c>
      <c r="BC6" s="21">
        <f t="shared" si="6"/>
        <v>45.42</v>
      </c>
      <c r="BD6" s="21">
        <f t="shared" si="6"/>
        <v>50.63</v>
      </c>
      <c r="BE6" s="20" t="str">
        <f>IF(BE7="","",IF(BE7="-","【-】","【"&amp;SUBSTITUTE(TEXT(BE7,"#,##0.00"),"-","△")&amp;"】"))</f>
        <v>【48.91】</v>
      </c>
      <c r="BF6" s="21">
        <f>IF(BF7="",NA(),BF7)</f>
        <v>1811.38</v>
      </c>
      <c r="BG6" s="21">
        <f t="shared" ref="BG6:BO6" si="7">IF(BG7="",NA(),BG7)</f>
        <v>1309</v>
      </c>
      <c r="BH6" s="21">
        <f t="shared" si="7"/>
        <v>1287.21</v>
      </c>
      <c r="BI6" s="21">
        <f t="shared" si="7"/>
        <v>1244.51</v>
      </c>
      <c r="BJ6" s="21">
        <f t="shared" si="7"/>
        <v>1185.01</v>
      </c>
      <c r="BK6" s="21">
        <f t="shared" si="7"/>
        <v>1206.79</v>
      </c>
      <c r="BL6" s="21">
        <f t="shared" si="7"/>
        <v>1258.43</v>
      </c>
      <c r="BM6" s="21">
        <f t="shared" si="7"/>
        <v>1163.75</v>
      </c>
      <c r="BN6" s="21">
        <f t="shared" si="7"/>
        <v>1195.47</v>
      </c>
      <c r="BO6" s="21">
        <f t="shared" si="7"/>
        <v>1168.69</v>
      </c>
      <c r="BP6" s="20" t="str">
        <f>IF(BP7="","",IF(BP7="-","【-】","【"&amp;SUBSTITUTE(TEXT(BP7,"#,##0.00"),"-","△")&amp;"】"))</f>
        <v>【1,156.82】</v>
      </c>
      <c r="BQ6" s="21">
        <f>IF(BQ7="",NA(),BQ7)</f>
        <v>102.1</v>
      </c>
      <c r="BR6" s="21">
        <f t="shared" ref="BR6:BZ6" si="8">IF(BR7="",NA(),BR7)</f>
        <v>58.09</v>
      </c>
      <c r="BS6" s="21">
        <f t="shared" si="8"/>
        <v>45.25</v>
      </c>
      <c r="BT6" s="21">
        <f t="shared" si="8"/>
        <v>70.260000000000005</v>
      </c>
      <c r="BU6" s="21">
        <f t="shared" si="8"/>
        <v>107.17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150.19</v>
      </c>
      <c r="CC6" s="21">
        <f t="shared" ref="CC6:CK6" si="9">IF(CC7="",NA(),CC7)</f>
        <v>244.54</v>
      </c>
      <c r="CD6" s="21">
        <f t="shared" si="9"/>
        <v>323.36</v>
      </c>
      <c r="CE6" s="21">
        <f t="shared" si="9"/>
        <v>209.58</v>
      </c>
      <c r="CF6" s="21">
        <f t="shared" si="9"/>
        <v>141.13999999999999</v>
      </c>
      <c r="CG6" s="21">
        <f t="shared" si="9"/>
        <v>228.47</v>
      </c>
      <c r="CH6" s="21">
        <f t="shared" si="9"/>
        <v>224.88</v>
      </c>
      <c r="CI6" s="21">
        <f t="shared" si="9"/>
        <v>228.64</v>
      </c>
      <c r="CJ6" s="21">
        <f t="shared" si="9"/>
        <v>239.46</v>
      </c>
      <c r="CK6" s="21">
        <f t="shared" si="9"/>
        <v>233.15</v>
      </c>
      <c r="CL6" s="20" t="str">
        <f>IF(CL7="","",IF(CL7="-","【-】","【"&amp;SUBSTITUTE(TEXT(CL7,"#,##0.00"),"-","△")&amp;"】"))</f>
        <v>【215.73】</v>
      </c>
      <c r="CM6" s="21">
        <f>IF(CM7="",NA(),CM7)</f>
        <v>29.6</v>
      </c>
      <c r="CN6" s="21">
        <f t="shared" ref="CN6:CV6" si="10">IF(CN7="",NA(),CN7)</f>
        <v>48.7</v>
      </c>
      <c r="CO6" s="21">
        <f t="shared" si="10"/>
        <v>46.5</v>
      </c>
      <c r="CP6" s="21">
        <f t="shared" si="10"/>
        <v>46.5</v>
      </c>
      <c r="CQ6" s="21">
        <f t="shared" si="10"/>
        <v>46.5</v>
      </c>
      <c r="CR6" s="21">
        <f t="shared" si="10"/>
        <v>42.47</v>
      </c>
      <c r="CS6" s="21">
        <f t="shared" si="10"/>
        <v>42.4</v>
      </c>
      <c r="CT6" s="21">
        <f t="shared" si="10"/>
        <v>42.28</v>
      </c>
      <c r="CU6" s="21">
        <f t="shared" si="10"/>
        <v>41.06</v>
      </c>
      <c r="CV6" s="21">
        <f t="shared" si="10"/>
        <v>42.09</v>
      </c>
      <c r="CW6" s="20" t="str">
        <f>IF(CW7="","",IF(CW7="-","【-】","【"&amp;SUBSTITUTE(TEXT(CW7,"#,##0.00"),"-","△")&amp;"】"))</f>
        <v>【43.28】</v>
      </c>
      <c r="CX6" s="21">
        <f>IF(CX7="",NA(),CX7)</f>
        <v>91.04</v>
      </c>
      <c r="CY6" s="21">
        <f t="shared" ref="CY6:DG6" si="11">IF(CY7="",NA(),CY7)</f>
        <v>98.59</v>
      </c>
      <c r="CZ6" s="21">
        <f t="shared" si="11"/>
        <v>93.61</v>
      </c>
      <c r="DA6" s="21">
        <f t="shared" si="11"/>
        <v>94.27</v>
      </c>
      <c r="DB6" s="21">
        <f t="shared" si="11"/>
        <v>94.16</v>
      </c>
      <c r="DC6" s="21">
        <f t="shared" si="11"/>
        <v>83.75</v>
      </c>
      <c r="DD6" s="21">
        <f t="shared" si="11"/>
        <v>84.19</v>
      </c>
      <c r="DE6" s="21">
        <f t="shared" si="11"/>
        <v>84.34</v>
      </c>
      <c r="DF6" s="21">
        <f t="shared" si="11"/>
        <v>84.34</v>
      </c>
      <c r="DG6" s="21">
        <f t="shared" si="11"/>
        <v>84.73</v>
      </c>
      <c r="DH6" s="20" t="str">
        <f>IF(DH7="","",IF(DH7="-","【-】","【"&amp;SUBSTITUTE(TEXT(DH7,"#,##0.00"),"-","△")&amp;"】"))</f>
        <v>【86.21】</v>
      </c>
      <c r="DI6" s="21">
        <f>IF(DI7="",NA(),DI7)</f>
        <v>49.74</v>
      </c>
      <c r="DJ6" s="21">
        <f t="shared" ref="DJ6:DR6" si="12">IF(DJ7="",NA(),DJ7)</f>
        <v>54.17</v>
      </c>
      <c r="DK6" s="21">
        <f t="shared" si="12"/>
        <v>55.36</v>
      </c>
      <c r="DL6" s="21">
        <f t="shared" si="12"/>
        <v>56.38</v>
      </c>
      <c r="DM6" s="21">
        <f t="shared" si="12"/>
        <v>57.09</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314030</v>
      </c>
      <c r="D7" s="23">
        <v>46</v>
      </c>
      <c r="E7" s="23">
        <v>17</v>
      </c>
      <c r="F7" s="23">
        <v>4</v>
      </c>
      <c r="G7" s="23">
        <v>0</v>
      </c>
      <c r="H7" s="23" t="s">
        <v>96</v>
      </c>
      <c r="I7" s="23" t="s">
        <v>97</v>
      </c>
      <c r="J7" s="23" t="s">
        <v>98</v>
      </c>
      <c r="K7" s="23" t="s">
        <v>99</v>
      </c>
      <c r="L7" s="23" t="s">
        <v>100</v>
      </c>
      <c r="M7" s="23" t="s">
        <v>101</v>
      </c>
      <c r="N7" s="24" t="s">
        <v>102</v>
      </c>
      <c r="O7" s="24">
        <v>54.95</v>
      </c>
      <c r="P7" s="24">
        <v>59.2</v>
      </c>
      <c r="Q7" s="24">
        <v>100</v>
      </c>
      <c r="R7" s="24">
        <v>3696</v>
      </c>
      <c r="S7" s="24">
        <v>2520</v>
      </c>
      <c r="T7" s="24">
        <v>124.52</v>
      </c>
      <c r="U7" s="24">
        <v>20.239999999999998</v>
      </c>
      <c r="V7" s="24">
        <v>1490</v>
      </c>
      <c r="W7" s="24">
        <v>0.68</v>
      </c>
      <c r="X7" s="24">
        <v>2191.1799999999998</v>
      </c>
      <c r="Y7" s="24">
        <v>94.17</v>
      </c>
      <c r="Z7" s="24">
        <v>94.9</v>
      </c>
      <c r="AA7" s="24">
        <v>89.34</v>
      </c>
      <c r="AB7" s="24">
        <v>101.08</v>
      </c>
      <c r="AC7" s="24">
        <v>106.19</v>
      </c>
      <c r="AD7" s="24">
        <v>102.73</v>
      </c>
      <c r="AE7" s="24">
        <v>105.78</v>
      </c>
      <c r="AF7" s="24">
        <v>106.09</v>
      </c>
      <c r="AG7" s="24">
        <v>106.44</v>
      </c>
      <c r="AH7" s="24">
        <v>107.11</v>
      </c>
      <c r="AI7" s="24">
        <v>105.09</v>
      </c>
      <c r="AJ7" s="24">
        <v>860.78</v>
      </c>
      <c r="AK7" s="24">
        <v>585.13</v>
      </c>
      <c r="AL7" s="24">
        <v>634.79999999999995</v>
      </c>
      <c r="AM7" s="24">
        <v>641.30999999999995</v>
      </c>
      <c r="AN7" s="24">
        <v>631.87</v>
      </c>
      <c r="AO7" s="24">
        <v>94.97</v>
      </c>
      <c r="AP7" s="24">
        <v>63.96</v>
      </c>
      <c r="AQ7" s="24">
        <v>69.42</v>
      </c>
      <c r="AR7" s="24">
        <v>72.86</v>
      </c>
      <c r="AS7" s="24">
        <v>69.540000000000006</v>
      </c>
      <c r="AT7" s="24">
        <v>65.73</v>
      </c>
      <c r="AU7" s="24">
        <v>62.12</v>
      </c>
      <c r="AV7" s="24">
        <v>30.84</v>
      </c>
      <c r="AW7" s="24">
        <v>39.83</v>
      </c>
      <c r="AX7" s="24">
        <v>36.950000000000003</v>
      </c>
      <c r="AY7" s="24">
        <v>40.96</v>
      </c>
      <c r="AZ7" s="24">
        <v>47.72</v>
      </c>
      <c r="BA7" s="24">
        <v>44.24</v>
      </c>
      <c r="BB7" s="24">
        <v>43.07</v>
      </c>
      <c r="BC7" s="24">
        <v>45.42</v>
      </c>
      <c r="BD7" s="24">
        <v>50.63</v>
      </c>
      <c r="BE7" s="24">
        <v>48.91</v>
      </c>
      <c r="BF7" s="24">
        <v>1811.38</v>
      </c>
      <c r="BG7" s="24">
        <v>1309</v>
      </c>
      <c r="BH7" s="24">
        <v>1287.21</v>
      </c>
      <c r="BI7" s="24">
        <v>1244.51</v>
      </c>
      <c r="BJ7" s="24">
        <v>1185.01</v>
      </c>
      <c r="BK7" s="24">
        <v>1206.79</v>
      </c>
      <c r="BL7" s="24">
        <v>1258.43</v>
      </c>
      <c r="BM7" s="24">
        <v>1163.75</v>
      </c>
      <c r="BN7" s="24">
        <v>1195.47</v>
      </c>
      <c r="BO7" s="24">
        <v>1168.69</v>
      </c>
      <c r="BP7" s="24">
        <v>1156.82</v>
      </c>
      <c r="BQ7" s="24">
        <v>102.1</v>
      </c>
      <c r="BR7" s="24">
        <v>58.09</v>
      </c>
      <c r="BS7" s="24">
        <v>45.25</v>
      </c>
      <c r="BT7" s="24">
        <v>70.260000000000005</v>
      </c>
      <c r="BU7" s="24">
        <v>107.17</v>
      </c>
      <c r="BV7" s="24">
        <v>71.84</v>
      </c>
      <c r="BW7" s="24">
        <v>73.36</v>
      </c>
      <c r="BX7" s="24">
        <v>72.599999999999994</v>
      </c>
      <c r="BY7" s="24">
        <v>69.430000000000007</v>
      </c>
      <c r="BZ7" s="24">
        <v>70.709999999999994</v>
      </c>
      <c r="CA7" s="24">
        <v>75.33</v>
      </c>
      <c r="CB7" s="24">
        <v>150.19</v>
      </c>
      <c r="CC7" s="24">
        <v>244.54</v>
      </c>
      <c r="CD7" s="24">
        <v>323.36</v>
      </c>
      <c r="CE7" s="24">
        <v>209.58</v>
      </c>
      <c r="CF7" s="24">
        <v>141.13999999999999</v>
      </c>
      <c r="CG7" s="24">
        <v>228.47</v>
      </c>
      <c r="CH7" s="24">
        <v>224.88</v>
      </c>
      <c r="CI7" s="24">
        <v>228.64</v>
      </c>
      <c r="CJ7" s="24">
        <v>239.46</v>
      </c>
      <c r="CK7" s="24">
        <v>233.15</v>
      </c>
      <c r="CL7" s="24">
        <v>215.73</v>
      </c>
      <c r="CM7" s="24">
        <v>29.6</v>
      </c>
      <c r="CN7" s="24">
        <v>48.7</v>
      </c>
      <c r="CO7" s="24">
        <v>46.5</v>
      </c>
      <c r="CP7" s="24">
        <v>46.5</v>
      </c>
      <c r="CQ7" s="24">
        <v>46.5</v>
      </c>
      <c r="CR7" s="24">
        <v>42.47</v>
      </c>
      <c r="CS7" s="24">
        <v>42.4</v>
      </c>
      <c r="CT7" s="24">
        <v>42.28</v>
      </c>
      <c r="CU7" s="24">
        <v>41.06</v>
      </c>
      <c r="CV7" s="24">
        <v>42.09</v>
      </c>
      <c r="CW7" s="24">
        <v>43.28</v>
      </c>
      <c r="CX7" s="24">
        <v>91.04</v>
      </c>
      <c r="CY7" s="24">
        <v>98.59</v>
      </c>
      <c r="CZ7" s="24">
        <v>93.61</v>
      </c>
      <c r="DA7" s="24">
        <v>94.27</v>
      </c>
      <c r="DB7" s="24">
        <v>94.16</v>
      </c>
      <c r="DC7" s="24">
        <v>83.75</v>
      </c>
      <c r="DD7" s="24">
        <v>84.19</v>
      </c>
      <c r="DE7" s="24">
        <v>84.34</v>
      </c>
      <c r="DF7" s="24">
        <v>84.34</v>
      </c>
      <c r="DG7" s="24">
        <v>84.73</v>
      </c>
      <c r="DH7" s="24">
        <v>86.21</v>
      </c>
      <c r="DI7" s="24">
        <v>49.74</v>
      </c>
      <c r="DJ7" s="24">
        <v>54.17</v>
      </c>
      <c r="DK7" s="24">
        <v>55.36</v>
      </c>
      <c r="DL7" s="24">
        <v>56.38</v>
      </c>
      <c r="DM7" s="24">
        <v>57.09</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cp:lastModifiedBy>
  <dcterms:created xsi:type="dcterms:W3CDTF">2025-01-24T07:13:20Z</dcterms:created>
  <dcterms:modified xsi:type="dcterms:W3CDTF">2025-01-28T08:00:58Z</dcterms:modified>
  <cp:category/>
</cp:coreProperties>
</file>