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241.255.115\soumu\KAG\財政\k【公営企業関係】\250122　【公営企業に係る経営比較分析表（令和５年度決算）の分析】\"/>
    </mc:Choice>
  </mc:AlternateContent>
  <xr:revisionPtr revIDLastSave="0" documentId="13_ncr:1_{1D324B33-785A-46C2-B8B5-50BC24BC6D9B}" xr6:coauthVersionLast="47" xr6:coauthVersionMax="47" xr10:uidLastSave="{00000000-0000-0000-0000-000000000000}"/>
  <workbookProtection workbookAlgorithmName="SHA-512" workbookHashValue="6jHvaZFWrCIPMYW69vGxkz7Gc9mffJmS0lNDcBkokm6IoQBiDexPWhnzfRJZzCi7XusEtf5r00UT8/IjFugg5w==" workbookSaltValue="TP3LA984GHA2+ZjSK8n31Q=="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P10" i="4" s="1"/>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AT10" i="4"/>
  <c r="AL10" i="4"/>
  <c r="BB8" i="4"/>
  <c r="AT8" i="4"/>
  <c r="AL8" i="4"/>
  <c r="AD8" i="4"/>
  <c r="W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<sst xmlns="http://schemas.openxmlformats.org/spreadsheetml/2006/main" count="233" uniqueCount="116">
  <si>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</si>
  <si>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</si>
  <si>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</si>
  <si>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</si>
  <si>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</si>
  <si>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</si>
  <si>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</si>
  <si>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</si>
  <si>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</si>
  <si>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</si>
  <si>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</si>
  <si>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</si>
  <si>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</si>
  <si>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</si>
  <si>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</si>
  <si>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</si>
  <si>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</si>
  <si>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</si>
  <si>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</si>
  <si>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</si>
  <si>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</si>
  <si>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</si>
  <si>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</si>
  <si>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</si>
  <si>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</si>
  <si>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</si>
  <si>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</si>
  <si>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</si>
  <si>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</si>
  <si>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</si>
  <si>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</si>
  <si>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</si>
  <si>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</si>
  <si>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</si>
  <si>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</si>
  <si>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</si>
  <si>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</si>
  <si>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</si>
  <si>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</si>
  <si>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</si>
  <si>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</si>
  <si>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</si>
  <si>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</si>
  <si>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</si>
  <si>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</si>
  <si>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</si>
  <si>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</si>
  <si>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</si>
  <si>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</si>
  <si>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</si>
  <si>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</si>
  <si>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</si>
  <si>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</si>
  <si>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</si>
  <si>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</si>
  <si>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</si>
  <si>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</si>
  <si>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</si>
  <si>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</si>
  <si>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</si>
  <si>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</si>
  <si>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</si>
  <si>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</si>
  <si>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</si>
  <si>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</si>
  <si>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</si>
  <si>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</si>
  <si>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</si>
  <si>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</si>
  <si>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</si>
  <si>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</si>
  <si>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</si>
  <si>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</si>
  <si>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</si>
  <si>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</si>
  <si>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</si>
  <si>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</si>
  <si>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</si>
  <si>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</si>
  <si>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</si>
  <si>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</si>
  <si>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</si>
  <si>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</si>
  <si>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</si>
  <si>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</si>
  <si>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</si>
  <si>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</si>
  <si>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</si>
  <si>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</si>
  <si>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</si>
  <si>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</si>
  <si>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</si>
  <si>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</si>
  <si>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</si>
  <si>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</si>
  <si>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</si>
  <si>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</si>
  <si>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</si>
  <si>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</si>
  <si>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</si>
  <si>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</si>
  <si>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</si>
  <si>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</si>
  <si>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</si>
  <si>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</si>
  <si>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</si>
  <si>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</si>
  <si>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</si>
  <si>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</si>
  <si>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</si>
  <si>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</si>
  <si>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</si>
  <si>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</si>
  <si>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人口減少や施設の統廃合により、収入が年々減少傾向にあるため、料金だけでは賄えず繰入金に依存している。大規模な設備投資も控えているので、料金改定や経費削減に一層努めていく必要がある。事務効率を見直すなどして、今後も低価格で供給できるように努めていく。</t>
    <rPh sb="0" eb="4">
      <t>ジンコウゲンショウ</t>
    </rPh>
    <rPh sb="5" eb="7">
      <t>シセツ</t>
    </rPh>
    <rPh sb="8" eb="11">
      <t>トウハイゴウ</t>
    </rPh>
    <rPh sb="15" eb="17">
      <t>シュウニュウ</t>
    </rPh>
    <rPh sb="18" eb="20">
      <t>ネンネン</t>
    </rPh>
    <rPh sb="20" eb="24">
      <t>ゲンショウケイコウ</t>
    </rPh>
    <rPh sb="30" eb="32">
      <t>リョウキン</t>
    </rPh>
    <rPh sb="36" eb="37">
      <t>マカナ</t>
    </rPh>
    <rPh sb="39" eb="42">
      <t>クリイレキン</t>
    </rPh>
    <rPh sb="43" eb="45">
      <t>イゾン</t>
    </rPh>
    <rPh sb="50" eb="53">
      <t>ダイキボ</t>
    </rPh>
    <rPh sb="54" eb="58">
      <t>セツビトウシ</t>
    </rPh>
    <rPh sb="59" eb="60">
      <t>ヒカ</t>
    </rPh>
    <rPh sb="67" eb="71">
      <t>リョウキンカイテイ</t>
    </rPh>
    <rPh sb="72" eb="76">
      <t>ケイヒサクゲン</t>
    </rPh>
    <rPh sb="77" eb="80">
      <t>イッソウツト</t>
    </rPh>
    <rPh sb="84" eb="86">
      <t>ヒツヨウ</t>
    </rPh>
    <rPh sb="90" eb="94">
      <t>ジムコウリツ</t>
    </rPh>
    <rPh sb="95" eb="97">
      <t>ミナオ</t>
    </rPh>
    <rPh sb="103" eb="105">
      <t>コンゴ</t>
    </rPh>
    <rPh sb="106" eb="109">
      <t>テイカカク</t>
    </rPh>
    <rPh sb="110" eb="112">
      <t>キョウキュウ</t>
    </rPh>
    <rPh sb="118" eb="119">
      <t>ツト</t>
    </rPh>
    <phoneticPr fontId="4"/>
  </si>
  <si>
    <t>①収益収支は昨年度より11.7ポイント減少。依然として一般会計繰入金に頼った資金繰りを行っているので、料金改定及び経費削減により適切な収支バランスを取れるように経営改善を引き続き行うことが必要。
④企業債残高対給水収益比率は昨年度より4.21ポイント増加。令和8年度以降に大規模な工事を予定しており、投資規模も大きくなり新規借り入れが見込まれる。収益と比較して、投資規模が過大にならないように経営改善を引き続き行う。
⑤料金回収率は昨年度より10.33ポイント減少。老朽化などにより施設や機械の更新が見込まれる。財源の確保と基準外の繰入に頼らない料金改定を行っていく。
⑥給水原価は昨年度より18.09円上昇したが、類似団体よりは下回っている。引き続き低価格で供給できるように、経費削減に努める。
⑦施設利用率は昨年度より2.92ポイント上昇した。将来の人口減少や、施設の老朽化による修繕費の増加も見込まれるため、費用対効果も考えて施設の統廃合や広域化も視野に入れていくことが必要。
⑧有収率は昨年度より5.57ポイント減少した。類似団体よりも下回っており、漏水調査などで有収率の改善を検討していく。</t>
    <rPh sb="1" eb="5">
      <t>シュウエキシュウシ</t>
    </rPh>
    <rPh sb="6" eb="9">
      <t>サクネンド</t>
    </rPh>
    <rPh sb="19" eb="21">
      <t>ゲンショウ</t>
    </rPh>
    <rPh sb="22" eb="24">
      <t>イゼン</t>
    </rPh>
    <rPh sb="27" eb="34">
      <t>イッパンカイケイクリイレキン</t>
    </rPh>
    <rPh sb="35" eb="36">
      <t>タヨ</t>
    </rPh>
    <rPh sb="38" eb="41">
      <t>シキング</t>
    </rPh>
    <rPh sb="43" eb="44">
      <t>オコナ</t>
    </rPh>
    <rPh sb="51" eb="55">
      <t>リョウキンカイテイ</t>
    </rPh>
    <rPh sb="55" eb="56">
      <t>オヨ</t>
    </rPh>
    <rPh sb="57" eb="61">
      <t>ケイヒサクゲン</t>
    </rPh>
    <rPh sb="64" eb="66">
      <t>テキセツ</t>
    </rPh>
    <rPh sb="67" eb="69">
      <t>シュウシ</t>
    </rPh>
    <rPh sb="74" eb="75">
      <t>ト</t>
    </rPh>
    <rPh sb="80" eb="84">
      <t>ケイエイカイゼン</t>
    </rPh>
    <rPh sb="85" eb="86">
      <t>ヒ</t>
    </rPh>
    <rPh sb="87" eb="88">
      <t>ツヅ</t>
    </rPh>
    <rPh sb="89" eb="90">
      <t>オコナ</t>
    </rPh>
    <rPh sb="94" eb="96">
      <t>ヒツヨウ</t>
    </rPh>
    <rPh sb="99" eb="104">
      <t>キギョウ</t>
    </rPh>
    <rPh sb="104" eb="107">
      <t>タイキュウスイ</t>
    </rPh>
    <rPh sb="107" eb="111">
      <t>シュウエキヒリツ</t>
    </rPh>
    <rPh sb="112" eb="115">
      <t>サクネンド</t>
    </rPh>
    <rPh sb="125" eb="127">
      <t>ゾウカ</t>
    </rPh>
    <rPh sb="128" eb="130">
      <t>レイワ</t>
    </rPh>
    <rPh sb="131" eb="135">
      <t>ネンドイコウ</t>
    </rPh>
    <rPh sb="136" eb="139">
      <t>ダイキボ</t>
    </rPh>
    <rPh sb="140" eb="142">
      <t>コウジ</t>
    </rPh>
    <rPh sb="143" eb="145">
      <t>ヨテイ</t>
    </rPh>
    <rPh sb="150" eb="152">
      <t>トウシ</t>
    </rPh>
    <rPh sb="152" eb="154">
      <t>キボ</t>
    </rPh>
    <rPh sb="155" eb="156">
      <t>オオ</t>
    </rPh>
    <rPh sb="160" eb="163">
      <t>シンキカ</t>
    </rPh>
    <rPh sb="164" eb="165">
      <t>イ</t>
    </rPh>
    <rPh sb="167" eb="169">
      <t>ミコ</t>
    </rPh>
    <rPh sb="173" eb="175">
      <t>シュウエキ</t>
    </rPh>
    <rPh sb="176" eb="178">
      <t>ヒカク</t>
    </rPh>
    <rPh sb="181" eb="185">
      <t>トウシキボ</t>
    </rPh>
    <rPh sb="186" eb="188">
      <t>カダイ</t>
    </rPh>
    <rPh sb="196" eb="200">
      <t>ケイエイカイゼン</t>
    </rPh>
    <rPh sb="201" eb="202">
      <t>ヒ</t>
    </rPh>
    <rPh sb="203" eb="204">
      <t>ツヅ</t>
    </rPh>
    <rPh sb="205" eb="206">
      <t>オコナ</t>
    </rPh>
    <rPh sb="210" eb="215">
      <t>リョウキンカイシュウリツ</t>
    </rPh>
    <rPh sb="216" eb="219">
      <t>サクネンド</t>
    </rPh>
    <rPh sb="230" eb="232">
      <t>ゲンショウ</t>
    </rPh>
    <rPh sb="233" eb="236">
      <t>ロウキュウカ</t>
    </rPh>
    <rPh sb="241" eb="243">
      <t>シセツ</t>
    </rPh>
    <rPh sb="244" eb="246">
      <t>キカイ</t>
    </rPh>
    <rPh sb="247" eb="249">
      <t>コウシン</t>
    </rPh>
    <rPh sb="250" eb="252">
      <t>ミコ</t>
    </rPh>
    <rPh sb="256" eb="258">
      <t>ザイゲン</t>
    </rPh>
    <rPh sb="259" eb="261">
      <t>カクホ</t>
    </rPh>
    <rPh sb="262" eb="265">
      <t>キジュンガイ</t>
    </rPh>
    <rPh sb="266" eb="268">
      <t>クリイレ</t>
    </rPh>
    <rPh sb="269" eb="270">
      <t>タヨ</t>
    </rPh>
    <rPh sb="273" eb="277">
      <t>リョウキンカイテイ</t>
    </rPh>
    <rPh sb="278" eb="279">
      <t>オコナ</t>
    </rPh>
    <rPh sb="301" eb="302">
      <t>エン</t>
    </rPh>
    <rPh sb="302" eb="304">
      <t>ジョウショウ</t>
    </rPh>
    <rPh sb="308" eb="312">
      <t>ルイジ</t>
    </rPh>
    <rPh sb="315" eb="317">
      <t>シタマワ</t>
    </rPh>
    <rPh sb="322" eb="323">
      <t>ヒ</t>
    </rPh>
    <rPh sb="324" eb="325">
      <t>ツヅ</t>
    </rPh>
    <rPh sb="326" eb="329">
      <t>テイカカク</t>
    </rPh>
    <rPh sb="330" eb="332">
      <t>キョウキュウ</t>
    </rPh>
    <rPh sb="339" eb="343">
      <t>ケイヒサクゲン</t>
    </rPh>
    <rPh sb="344" eb="345">
      <t>ツト</t>
    </rPh>
    <rPh sb="350" eb="355">
      <t>シセツリヨウリツ</t>
    </rPh>
    <rPh sb="356" eb="359">
      <t>サクネンド</t>
    </rPh>
    <rPh sb="369" eb="371">
      <t>ジョウショウ</t>
    </rPh>
    <rPh sb="374" eb="376">
      <t>ショウライ</t>
    </rPh>
    <rPh sb="377" eb="381">
      <t>ジンコウゲンショウ</t>
    </rPh>
    <rPh sb="383" eb="385">
      <t>シセツ</t>
    </rPh>
    <rPh sb="386" eb="389">
      <t>ロウキュウカ</t>
    </rPh>
    <rPh sb="392" eb="395">
      <t>シュウゼンヒ</t>
    </rPh>
    <rPh sb="396" eb="398">
      <t>ゾウカ</t>
    </rPh>
    <rPh sb="399" eb="401">
      <t>ミコ</t>
    </rPh>
    <rPh sb="407" eb="412">
      <t>ヒヨウタイコウカ</t>
    </rPh>
    <rPh sb="413" eb="414">
      <t>カンガ</t>
    </rPh>
    <rPh sb="416" eb="418">
      <t>シセツ</t>
    </rPh>
    <rPh sb="419" eb="422">
      <t>トウハイゴウ</t>
    </rPh>
    <rPh sb="423" eb="426">
      <t>コウイキカ</t>
    </rPh>
    <rPh sb="427" eb="429">
      <t>シヤ</t>
    </rPh>
    <rPh sb="430" eb="431">
      <t>イ</t>
    </rPh>
    <rPh sb="438" eb="440">
      <t>ヒツヨウ</t>
    </rPh>
    <rPh sb="443" eb="446">
      <t>ユウシュウリツ</t>
    </rPh>
    <rPh sb="447" eb="450">
      <t>サクネンド</t>
    </rPh>
    <rPh sb="460" eb="462">
      <t>ゲンショウ</t>
    </rPh>
    <rPh sb="465" eb="469">
      <t>ルイジダンタイ</t>
    </rPh>
    <rPh sb="472" eb="474">
      <t>シタマワ</t>
    </rPh>
    <rPh sb="479" eb="483">
      <t>ロウスイチョウサ</t>
    </rPh>
    <rPh sb="486" eb="489">
      <t>ユウシュウリツ</t>
    </rPh>
    <rPh sb="490" eb="492">
      <t>カイゼン</t>
    </rPh>
    <rPh sb="493" eb="495">
      <t>ケントウ</t>
    </rPh>
    <phoneticPr fontId="4"/>
  </si>
  <si>
    <t>施設の老朽化は進んでおり、費用も相当額かかることが見込まれるため計画的な改修が必要。令和7年度に全施設を診断予定のため、診断結果を受け、改修の優先順位をつけていく。将来的には施設の統廃合や、広域化も見据えていく。</t>
    <rPh sb="0" eb="2">
      <t>シセツ</t>
    </rPh>
    <rPh sb="3" eb="6">
      <t>ロウキュウカ</t>
    </rPh>
    <rPh sb="7" eb="8">
      <t>スス</t>
    </rPh>
    <rPh sb="13" eb="15">
      <t>ヒヨウ</t>
    </rPh>
    <rPh sb="16" eb="19">
      <t>ソウトウガク</t>
    </rPh>
    <rPh sb="25" eb="27">
      <t>ミコ</t>
    </rPh>
    <rPh sb="32" eb="35">
      <t>ケイカクテキ</t>
    </rPh>
    <rPh sb="36" eb="38">
      <t>カイシュウ</t>
    </rPh>
    <rPh sb="39" eb="41">
      <t>ヒツヨウ</t>
    </rPh>
    <rPh sb="42" eb="44">
      <t>レイワ</t>
    </rPh>
    <rPh sb="45" eb="47">
      <t>ネンド</t>
    </rPh>
    <rPh sb="48" eb="51">
      <t>ゼンシセツ</t>
    </rPh>
    <rPh sb="52" eb="56">
      <t>シンダンヨテイ</t>
    </rPh>
    <rPh sb="60" eb="64">
      <t>シンダンケッカ</t>
    </rPh>
    <rPh sb="65" eb="66">
      <t>ウ</t>
    </rPh>
    <rPh sb="68" eb="70">
      <t>カイシュウ</t>
    </rPh>
    <rPh sb="71" eb="75">
      <t>ユウセンジュンイ</t>
    </rPh>
    <rPh sb="82" eb="85">
      <t>ショウライテキ</t>
    </rPh>
    <rPh sb="87" eb="89">
      <t>シセツ</t>
    </rPh>
    <rPh sb="90" eb="93">
      <t>トウハイゴウ</t>
    </rPh>
    <rPh sb="95" eb="98">
      <t>コウイキカ</t>
    </rPh>
    <rPh sb="99" eb="101">
      <t>ミス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</si>
</sst>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98-43EE-84CA-F3F0292F25A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EF98-43EE-84CA-F3F0292F25A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48.99</c:v>
                </c:pt>
                <c:pt idx="1">
                  <c:v>49.13</c:v>
                </c:pt>
                <c:pt idx="2">
                  <c:v>49.14</c:v>
                </c:pt>
                <c:pt idx="3">
                  <c:v>46.06</c:v>
                </c:pt>
                <c:pt idx="4">
                  <c:v>48.98</c:v>
                </c:pt>
              </c:numCache>
            </c:numRef>
          </c:val>
          <c:extLst>
            <c:ext xmlns:c16="http://schemas.microsoft.com/office/drawing/2014/chart" uri="{C3380CC4-5D6E-409C-BE32-E72D297353CC}">
              <c16:uniqueId val="{00000000-4775-4289-9B25-C7D6774EB71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4775-4289-9B25-C7D6774EB71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76.680000000000007</c:v>
                </c:pt>
                <c:pt idx="1">
                  <c:v>79.41</c:v>
                </c:pt>
                <c:pt idx="2">
                  <c:v>69.37</c:v>
                </c:pt>
                <c:pt idx="3">
                  <c:v>72.53</c:v>
                </c:pt>
                <c:pt idx="4">
                  <c:v>66.959999999999994</c:v>
                </c:pt>
              </c:numCache>
            </c:numRef>
          </c:val>
          <c:extLst>
            <c:ext xmlns:c16="http://schemas.microsoft.com/office/drawing/2014/chart" uri="{C3380CC4-5D6E-409C-BE32-E72D297353CC}">
              <c16:uniqueId val="{00000000-F172-4A49-8726-0162EF90965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172-4A49-8726-0162EF90965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71.180000000000007</c:v>
                </c:pt>
                <c:pt idx="1">
                  <c:v>80.8</c:v>
                </c:pt>
                <c:pt idx="2">
                  <c:v>80.25</c:v>
                </c:pt>
                <c:pt idx="3">
                  <c:v>81</c:v>
                </c:pt>
                <c:pt idx="4">
                  <c:v>69.3</c:v>
                </c:pt>
              </c:numCache>
            </c:numRef>
          </c:val>
          <c:extLst>
            <c:ext xmlns:c16="http://schemas.microsoft.com/office/drawing/2014/chart" uri="{C3380CC4-5D6E-409C-BE32-E72D297353CC}">
              <c16:uniqueId val="{00000000-1B5F-41FD-B622-F271C30065B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1B5F-41FD-B622-F271C30065B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D-4F09-AB31-98B6BE2E5B7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D-4F09-AB31-98B6BE2E5B7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E-4CE9-B26D-C5F8FAAC48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E-4CE9-B26D-C5F8FAAC48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4D-4BEE-B7FA-1FB86FE63A1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4D-4BEE-B7FA-1FB86FE63A1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B-471E-8A4A-D5D82C0D4CC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B-471E-8A4A-D5D82C0D4CC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920.18</c:v>
                </c:pt>
                <c:pt idx="1">
                  <c:v>814.52</c:v>
                </c:pt>
                <c:pt idx="2">
                  <c:v>785.43</c:v>
                </c:pt>
                <c:pt idx="3">
                  <c:v>707.41</c:v>
                </c:pt>
                <c:pt idx="4">
                  <c:v>711.62</c:v>
                </c:pt>
              </c:numCache>
            </c:numRef>
          </c:val>
          <c:extLst>
            <c:ext xmlns:c16="http://schemas.microsoft.com/office/drawing/2014/chart" uri="{C3380CC4-5D6E-409C-BE32-E72D297353CC}">
              <c16:uniqueId val="{00000000-3104-4819-8DB2-C0038505E3A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104-4819-8DB2-C0038505E3A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65.19</c:v>
                </c:pt>
                <c:pt idx="1">
                  <c:v>73.709999999999994</c:v>
                </c:pt>
                <c:pt idx="2">
                  <c:v>58.96</c:v>
                </c:pt>
                <c:pt idx="3">
                  <c:v>71.03</c:v>
                </c:pt>
                <c:pt idx="4">
                  <c:v>60.7</c:v>
                </c:pt>
              </c:numCache>
            </c:numRef>
          </c:val>
          <c:extLst>
            <c:ext xmlns:c16="http://schemas.microsoft.com/office/drawing/2014/chart" uri="{C3380CC4-5D6E-409C-BE32-E72D297353CC}">
              <c16:uniqueId val="{00000000-4058-4C33-AE39-E94F40F1FEF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4058-4C33-AE39-E94F40F1FEF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251.09</c:v>
                </c:pt>
                <c:pt idx="1">
                  <c:v>224.01</c:v>
                </c:pt>
                <c:pt idx="2">
                  <c:v>282.83999999999997</c:v>
                </c:pt>
                <c:pt idx="3">
                  <c:v>234.57</c:v>
                </c:pt>
                <c:pt idx="4">
                  <c:v>252.66</c:v>
                </c:pt>
              </c:numCache>
            </c:numRef>
          </c:val>
          <c:extLst>
            <c:ext xmlns:c16="http://schemas.microsoft.com/office/drawing/2014/chart" uri="{C3380CC4-5D6E-409C-BE32-E72D297353CC}">
              <c16:uniqueId val="{00000000-7274-4C79-9723-02B0EF49538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7274-4C79-9723-02B0EF49538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4"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2742</v>
      </c>
      <c r="AM8" s="36"/>
      <c r="AN8" s="36"/>
      <c r="AO8" s="36"/>
      <c r="AP8" s="36"/>
      <c r="AQ8" s="36"/>
      <c r="AR8" s="36"/>
      <c r="AS8" s="36"/>
      <c r="AT8" s="37">
        <f>データ!$S$6</f>
        <v>133.97999999999999</v>
      </c>
      <c r="AU8" s="37"/>
      <c r="AV8" s="37"/>
      <c r="AW8" s="37"/>
      <c r="AX8" s="37"/>
      <c r="AY8" s="37"/>
      <c r="AZ8" s="37"/>
      <c r="BA8" s="37"/>
      <c r="BB8" s="37">
        <f>データ!$T$6</f>
        <v>20.47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76.84</v>
      </c>
      <c r="Q10" s="37"/>
      <c r="R10" s="37"/>
      <c r="S10" s="37"/>
      <c r="T10" s="37"/>
      <c r="U10" s="37"/>
      <c r="V10" s="37"/>
      <c r="W10" s="36">
        <f>データ!$Q$6</f>
        <v>2640</v>
      </c>
      <c r="X10" s="36"/>
      <c r="Y10" s="36"/>
      <c r="Z10" s="36"/>
      <c r="AA10" s="36"/>
      <c r="AB10" s="36"/>
      <c r="AC10" s="36"/>
      <c r="AD10" s="2"/>
      <c r="AE10" s="2"/>
      <c r="AF10" s="2"/>
      <c r="AG10" s="2"/>
      <c r="AH10" s="2"/>
      <c r="AI10" s="2"/>
      <c r="AJ10" s="2"/>
      <c r="AK10" s="2"/>
      <c r="AL10" s="36">
        <f>データ!$U$6</f>
        <v>2074</v>
      </c>
      <c r="AM10" s="36"/>
      <c r="AN10" s="36"/>
      <c r="AO10" s="36"/>
      <c r="AP10" s="36"/>
      <c r="AQ10" s="36"/>
      <c r="AR10" s="36"/>
      <c r="AS10" s="36"/>
      <c r="AT10" s="37">
        <f>データ!$V$6</f>
        <v>11.22</v>
      </c>
      <c r="AU10" s="37"/>
      <c r="AV10" s="37"/>
      <c r="AW10" s="37"/>
      <c r="AX10" s="37"/>
      <c r="AY10" s="37"/>
      <c r="AZ10" s="37"/>
      <c r="BA10" s="37"/>
      <c r="BB10" s="37">
        <f>データ!$W$6</f>
        <v>184.85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113</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KJIcNGG7gs/NjrHKMZnuOUdf8jk6E/WQBmCzcsF4H1DOcgjY4oaKNq6rEe7aZCtYdYLtrVr51odyLL+RecyG3Q==" saltValue="W72nP63KIgOcLUOBdtjO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53</v>
      </c>
      <c r="B4" s="17"/>
      <c r="C4" s="17"/>
      <c r="D4" s="17"/>
      <c r="E4" s="17"/>
      <c r="F4" s="17"/>
      <c r="G4" s="17"/>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2023</v>
      </c>
      <c r="C6" s="20">
        <f t="shared" ref="C6:W6" si="3">C7</f>
        <v>314021</v>
      </c>
      <c r="D6" s="20">
        <f t="shared" si="3"/>
        <v>47</v>
      </c>
      <c r="E6" s="20">
        <f t="shared" si="3"/>
        <v>1</v>
      </c>
      <c r="F6" s="20">
        <f t="shared" si="3"/>
        <v>0</v>
      </c>
      <c r="G6" s="20">
        <f t="shared" si="3"/>
        <v>0</v>
      </c>
      <c r="H6" s="20" t="str">
        <f t="shared" si="3"/>
        <v>鳥取県　日野町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76.84</v>
      </c>
      <c r="Q6" s="21">
        <f t="shared" si="3"/>
        <v>2640</v>
      </c>
      <c r="R6" s="21">
        <f t="shared" si="3"/>
        <v>2742</v>
      </c>
      <c r="S6" s="21">
        <f t="shared" si="3"/>
        <v>133.97999999999999</v>
      </c>
      <c r="T6" s="21">
        <f t="shared" si="3"/>
        <v>20.47</v>
      </c>
      <c r="U6" s="21">
        <f t="shared" si="3"/>
        <v>2074</v>
      </c>
      <c r="V6" s="21">
        <f t="shared" si="3"/>
        <v>11.22</v>
      </c>
      <c r="W6" s="21">
        <f t="shared" si="3"/>
        <v>184.85</v>
      </c>
      <c r="X6" s="22">
        <f>IF(X7="",NA(),X7)</f>
        <v>71.180000000000007</v>
      </c>
      <c r="Y6" s="22">
        <f t="shared" ref="Y6:AG6" si="4">IF(Y7="",NA(),Y7)</f>
        <v>80.8</v>
      </c>
      <c r="Z6" s="22">
        <f t="shared" si="4"/>
        <v>80.25</v>
      </c>
      <c r="AA6" s="22">
        <f t="shared" si="4"/>
        <v>81</v>
      </c>
      <c r="AB6" s="22">
        <f t="shared" si="4"/>
        <v>69.3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920.18</v>
      </c>
      <c r="BF6" s="22">
        <f t="shared" ref="BF6:BN6" si="7">IF(BF7="",NA(),BF7)</f>
        <v>814.52</v>
      </c>
      <c r="BG6" s="22">
        <f t="shared" si="7"/>
        <v>785.43</v>
      </c>
      <c r="BH6" s="22">
        <f t="shared" si="7"/>
        <v>707.41</v>
      </c>
      <c r="BI6" s="22">
        <f t="shared" si="7"/>
        <v>711.62</v>
      </c>
      <c r="BJ6" s="22">
        <f t="shared" si="7"/>
        <v>1018.52</v>
      </c>
      <c r="BK6" s="22">
        <f t="shared" si="7"/>
        <v>949.61</v>
      </c>
      <c r="BL6" s="22">
        <f t="shared" si="7"/>
        <v>918.84</v>
      </c>
      <c r="BM6" s="22">
        <f t="shared" si="7"/>
        <v>955.49</v>
      </c>
      <c r="BN6" s="22">
        <f t="shared" si="7"/>
        <v>1017.9</v>
      </c>
      <c r="BO6" s="21" t="str">
        <f>IF(BO7="","",IF(BO7="-","【-】","【"&amp;SUBSTITUTE(TEXT(BO7,"#,##0.00"),"-","△")&amp;"】"))</f>
        <v>【1,045.20】</v>
      </c>
      <c r="BP6" s="22">
        <f>IF(BP7="",NA(),BP7)</f>
        <v>65.19</v>
      </c>
      <c r="BQ6" s="22">
        <f t="shared" ref="BQ6:BY6" si="8">IF(BQ7="",NA(),BQ7)</f>
        <v>73.709999999999994</v>
      </c>
      <c r="BR6" s="22">
        <f t="shared" si="8"/>
        <v>58.96</v>
      </c>
      <c r="BS6" s="22">
        <f t="shared" si="8"/>
        <v>71.03</v>
      </c>
      <c r="BT6" s="22">
        <f t="shared" si="8"/>
        <v>60.7</v>
      </c>
      <c r="BU6" s="22">
        <f t="shared" si="8"/>
        <v>58.79</v>
      </c>
      <c r="BV6" s="22">
        <f t="shared" si="8"/>
        <v>58.41</v>
      </c>
      <c r="BW6" s="22">
        <f t="shared" si="8"/>
        <v>58.27</v>
      </c>
      <c r="BX6" s="22">
        <f t="shared" si="8"/>
        <v>55.15</v>
      </c>
      <c r="BY6" s="22">
        <f t="shared" si="8"/>
        <v>53.95</v>
      </c>
      <c r="BZ6" s="21" t="str">
        <f>IF(BZ7="","",IF(BZ7="-","【-】","【"&amp;SUBSTITUTE(TEXT(BZ7,"#,##0.00"),"-","△")&amp;"】"))</f>
        <v>【49.51】</v>
      </c>
      <c r="CA6" s="22">
        <f>IF(CA7="",NA(),CA7)</f>
        <v>251.09</v>
      </c>
      <c r="CB6" s="22">
        <f t="shared" ref="CB6:CJ6" si="9">IF(CB7="",NA(),CB7)</f>
        <v>224.01</v>
      </c>
      <c r="CC6" s="22">
        <f t="shared" si="9"/>
        <v>282.83999999999997</v>
      </c>
      <c r="CD6" s="22">
        <f t="shared" si="9"/>
        <v>234.57</v>
      </c>
      <c r="CE6" s="22">
        <f t="shared" si="9"/>
        <v>252.66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48.99</v>
      </c>
      <c r="CM6" s="22">
        <f t="shared" ref="CM6:CU6" si="10">IF(CM7="",NA(),CM7)</f>
        <v>49.13</v>
      </c>
      <c r="CN6" s="22">
        <f t="shared" si="10"/>
        <v>49.14</v>
      </c>
      <c r="CO6" s="22">
        <f t="shared" si="10"/>
        <v>46.06</v>
      </c>
      <c r="CP6" s="22">
        <f t="shared" si="10"/>
        <v>48.98</v>
      </c>
      <c r="CQ6" s="22">
        <f t="shared" si="10"/>
        <v>56.04</v>
      </c>
      <c r="CR6" s="22">
        <f t="shared" si="10"/>
        <v>58.52</v>
      </c>
      <c r="CS6" s="22">
        <f t="shared" si="10"/>
        <v>58.88</v>
      </c>
      <c r="CT6" s="22">
        <f t="shared" si="10"/>
        <v>58.16</v>
      </c>
      <c r="CU6" s="22">
        <f t="shared" si="10"/>
        <v>55.9</v>
      </c>
      <c r="CV6" s="21" t="str">
        <f>IF(CV7="","",IF(CV7="-","【-】","【"&amp;SUBSTITUTE(TEXT(CV7,"#,##0.00"),"-","△")&amp;"】"))</f>
        <v>【55.00】</v>
      </c>
      <c r="CW6" s="22">
        <f>IF(CW7="",NA(),CW7)</f>
        <v>76.680000000000007</v>
      </c>
      <c r="CX6" s="22">
        <f t="shared" ref="CX6:DF6" si="11">IF(CX7="",NA(),CX7)</f>
        <v>79.41</v>
      </c>
      <c r="CY6" s="22">
        <f t="shared" si="11"/>
        <v>69.37</v>
      </c>
      <c r="CZ6" s="22">
        <f t="shared" si="11"/>
        <v>72.53</v>
      </c>
      <c r="DA6" s="22">
        <f t="shared" si="11"/>
        <v>66.959999999999994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314021</v>
      </c>
      <c r="D7" s="24">
        <v>47</v>
      </c>
      <c r="E7" s="24">
        <v>1</v>
      </c>
      <c r="F7" s="24">
        <v>0</v>
      </c>
      <c r="G7" s="24">
        <v>0</v>
      </c>
      <c r="H7" s="24" t="s">
        <v>94</v>
      </c>
      <c r="I7" s="24" t="s">
        <v>95</v>
      </c>
      <c r="J7" s="24" t="s">
        <v>96</v>
      </c>
      <c r="K7" s="24" t="s">
        <v>97</v>
      </c>
      <c r="L7" s="24" t="s">
        <v>98</v>
      </c>
      <c r="M7" s="24" t="s">
        <v>99</v>
      </c>
      <c r="N7" s="25" t="s">
        <v>100</v>
      </c>
      <c r="O7" s="25" t="s">
        <v>101</v>
      </c>
      <c r="P7" s="25">
        <v>76.84</v>
      </c>
      <c r="Q7" s="25">
        <v>2640</v>
      </c>
      <c r="R7" s="25">
        <v>2742</v>
      </c>
      <c r="S7" s="25">
        <v>133.97999999999999</v>
      </c>
      <c r="T7" s="25">
        <v>20.47</v>
      </c>
      <c r="U7" s="25">
        <v>2074</v>
      </c>
      <c r="V7" s="25">
        <v>11.22</v>
      </c>
      <c r="W7" s="25">
        <v>184.85</v>
      </c>
      <c r="X7" s="25">
        <v>71.180000000000007</v>
      </c>
      <c r="Y7" s="25">
        <v>80.8</v>
      </c>
      <c r="Z7" s="25">
        <v>80.25</v>
      </c>
      <c r="AA7" s="25">
        <v>81</v>
      </c>
      <c r="AB7" s="25">
        <v>69.3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920.18</v>
      </c>
      <c r="BF7" s="25">
        <v>814.52</v>
      </c>
      <c r="BG7" s="25">
        <v>785.43</v>
      </c>
      <c r="BH7" s="25">
        <v>707.41</v>
      </c>
      <c r="BI7" s="25">
        <v>711.62</v>
      </c>
      <c r="BJ7" s="25">
        <v>1018.52</v>
      </c>
      <c r="BK7" s="25">
        <v>949.61</v>
      </c>
      <c r="BL7" s="25">
        <v>918.84</v>
      </c>
      <c r="BM7" s="25">
        <v>955.49</v>
      </c>
      <c r="BN7" s="25">
        <v>1017.9</v>
      </c>
      <c r="BO7" s="25">
        <v>1045.2</v>
      </c>
      <c r="BP7" s="25">
        <v>65.19</v>
      </c>
      <c r="BQ7" s="25">
        <v>73.709999999999994</v>
      </c>
      <c r="BR7" s="25">
        <v>58.96</v>
      </c>
      <c r="BS7" s="25">
        <v>71.03</v>
      </c>
      <c r="BT7" s="25">
        <v>60.7</v>
      </c>
      <c r="BU7" s="25">
        <v>58.79</v>
      </c>
      <c r="BV7" s="25">
        <v>58.41</v>
      </c>
      <c r="BW7" s="25">
        <v>58.27</v>
      </c>
      <c r="BX7" s="25">
        <v>55.15</v>
      </c>
      <c r="BY7" s="25">
        <v>53.95</v>
      </c>
      <c r="BZ7" s="25">
        <v>49.51</v>
      </c>
      <c r="CA7" s="25">
        <v>251.09</v>
      </c>
      <c r="CB7" s="25">
        <v>224.01</v>
      </c>
      <c r="CC7" s="25">
        <v>282.83999999999997</v>
      </c>
      <c r="CD7" s="25">
        <v>234.57</v>
      </c>
      <c r="CE7" s="25">
        <v>252.66</v>
      </c>
      <c r="CF7" s="25">
        <v>298.25</v>
      </c>
      <c r="CG7" s="25">
        <v>303.27999999999997</v>
      </c>
      <c r="CH7" s="25">
        <v>303.81</v>
      </c>
      <c r="CI7" s="25">
        <v>310.26</v>
      </c>
      <c r="CJ7" s="25">
        <v>318.99</v>
      </c>
      <c r="CK7" s="25">
        <v>317.14</v>
      </c>
      <c r="CL7" s="25">
        <v>48.99</v>
      </c>
      <c r="CM7" s="25">
        <v>49.13</v>
      </c>
      <c r="CN7" s="25">
        <v>49.14</v>
      </c>
      <c r="CO7" s="25">
        <v>46.06</v>
      </c>
      <c r="CP7" s="25">
        <v>48.98</v>
      </c>
      <c r="CQ7" s="25">
        <v>56.04</v>
      </c>
      <c r="CR7" s="25">
        <v>58.52</v>
      </c>
      <c r="CS7" s="25">
        <v>58.88</v>
      </c>
      <c r="CT7" s="25">
        <v>58.16</v>
      </c>
      <c r="CU7" s="25">
        <v>55.9</v>
      </c>
      <c r="CV7" s="25">
        <v>55</v>
      </c>
      <c r="CW7" s="25">
        <v>76.680000000000007</v>
      </c>
      <c r="CX7" s="25">
        <v>79.41</v>
      </c>
      <c r="CY7" s="25">
        <v>69.37</v>
      </c>
      <c r="CZ7" s="25">
        <v>72.53</v>
      </c>
      <c r="DA7" s="25">
        <v>66.959999999999994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U0095@DM402E.LOCALTASK</cp:lastModifiedBy>
  <cp:lastPrinted>2025-01-29T04:30:56Z</cp:lastPrinted>
  <dcterms:created xsi:type="dcterms:W3CDTF">2025-01-24T06:40:41Z</dcterms:created>
  <dcterms:modified xsi:type="dcterms:W3CDTF">2025-01-29T04:31:02Z</dcterms:modified>
  <cp:category/>
</cp:coreProperties>
</file>