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72.23.200.3\共有ドキュメントフォルダ\0400 建設課\【上下水道室】\00　上下水道室共通\12    【経営戦略・経営比較分析】\【毎年】　経営比較分析表\R6（R5決算）\"/>
    </mc:Choice>
  </mc:AlternateContent>
  <xr:revisionPtr revIDLastSave="0" documentId="13_ncr:1_{30B0288C-2439-4CF1-9F9C-20FFCAAA7C2B}" xr6:coauthVersionLast="36" xr6:coauthVersionMax="36" xr10:uidLastSave="{00000000-0000-0000-0000-000000000000}"/>
  <workbookProtection workbookAlgorithmName="SHA-512" workbookHashValue="5+yRjva2wDZgWSQwiYLOTzLy8ZreQ/2bAkH64AsNUSY9C6ynYLFV2D9LVMKZ1TPO3hhk7K5w/PYtGsl6lUgtOw==" workbookSaltValue="7Sz8HQxrMMU1AuWCd2Xbdw==" workbookSpinCount="100000" lockStructure="1"/>
  <bookViews>
    <workbookView xWindow="0" yWindow="0" windowWidth="13665" windowHeight="119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E85" i="4"/>
  <c r="AT10" i="4"/>
  <c r="AL10" i="4"/>
  <c r="I10"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<sst xmlns="http://schemas.openxmlformats.org/spreadsheetml/2006/main" count="253" uniqueCount="115">
  <si>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</si>
  <si>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</si>
  <si>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</si>
  <si>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</si>
  <si>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</si>
  <si>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</si>
  <si>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</si>
  <si>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</si>
  <si>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</si>
  <si>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</si>
  <si>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</si>
  <si>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</si>
  <si>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</si>
  <si>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</si>
  <si>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</si>
  <si>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</si>
  <si>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</si>
  <si>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</si>
  <si>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</si>
  <si>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</si>
  <si>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</si>
  <si>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</si>
  <si>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</si>
  <si>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</si>
  <si>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</si>
  <si>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</si>
  <si>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</si>
  <si>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</si>
  <si>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</si>
  <si>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</si>
  <si>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</si>
  <si>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</si>
  <si>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</si>
  <si>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</si>
  <si>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</si>
  <si>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</si>
  <si>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</si>
  <si>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</si>
  <si>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</si>
  <si>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</si>
  <si>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</si>
  <si>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</si>
  <si>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</si>
  <si>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</si>
  <si>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</si>
  <si>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</si>
  <si>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</si>
  <si>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</si>
  <si>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</si>
  <si>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</si>
  <si>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</si>
  <si>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</si>
  <si>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</si>
  <si>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</si>
  <si>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</si>
  <si>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</si>
  <si>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</si>
  <si>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</si>
  <si>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</si>
  <si>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</si>
  <si>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</si>
  <si>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</si>
  <si>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</si>
  <si>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</si>
  <si>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</si>
  <si>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</si>
  <si>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</si>
  <si>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</si>
  <si>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</si>
  <si>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</si>
  <si>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</si>
  <si>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</si>
  <si>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</si>
  <si>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</si>
  <si>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</si>
  <si>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</si>
  <si>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</si>
  <si>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</si>
  <si>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</si>
  <si>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</si>
  <si>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</si>
  <si>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</si>
  <si>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</si>
  <si>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</si>
  <si>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</si>
  <si>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</si>
  <si>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</si>
  <si>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</si>
  <si>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</si>
  <si>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</si>
  <si>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</si>
  <si>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</si>
  <si>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</si>
  <si>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</si>
  <si>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</si>
  <si>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</si>
  <si>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</si>
  <si>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</si>
  <si>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</si>
  <si>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</si>
  <si>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</si>
  <si>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</si>
  <si>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</si>
  <si>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</si>
  <si>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</si>
  <si>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</si>
  <si>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</si>
  <si>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</si>
  <si>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</si>
  <si>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</si>
  <si>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</si>
  <si>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</si>
  <si>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令和５年度は、浄化槽清掃件数・単価の上昇とブロワ等修繕費が上昇したため、欠損金が生じ経常収支比率が低下した。
　日南町では、市町村設置型により町が主体となり合併処理浄化槽の整備と維持管理を行っているため、これらに要する費用が多額となり営業収益のみでは経常費用を賄えておらず、一般会計繰入金への依存が常態化している。
　企業債の償還はピークを過ぎ、年々減少してはいるものの短期間で集中的に整備された合併浄化槽の更新需要に備える必要がある。
　経費回収率・汚水処理原価が改善しているのは、浄化槽の処理方法別に、高度処理（高度処理費）と高級処理（汚水処理費）に分類したためであり、維持管理にかかる営業費用は、委託料を中心として増加しているため使用料収入を改善する必要がある。
　しかしながら、既に県下でも高い使用料水準であるため慎重な議論が必要とされる。
　水洗化率も、類似団体平均値、全国平均値より低い数値となっており、未だ下水道設備が整備されていない住宅や施設も存在することから、引き続き普及啓発に努めていくとともに、単独浄化槽からの転換も推進していく。</t>
    <rPh sb="8" eb="11">
      <t>ジョウカソウ</t>
    </rPh>
    <rPh sb="11" eb="13">
      <t>セイソウ</t>
    </rPh>
    <rPh sb="13" eb="15">
      <t>ケンスウ</t>
    </rPh>
    <rPh sb="16" eb="18">
      <t>タンカ</t>
    </rPh>
    <rPh sb="19" eb="21">
      <t>ジョウショウ</t>
    </rPh>
    <rPh sb="25" eb="26">
      <t>ナド</t>
    </rPh>
    <rPh sb="26" eb="28">
      <t>シュウゼン</t>
    </rPh>
    <rPh sb="221" eb="223">
      <t>ケイヒ</t>
    </rPh>
    <rPh sb="223" eb="225">
      <t>カイシュウ</t>
    </rPh>
    <rPh sb="225" eb="226">
      <t>リツ</t>
    </rPh>
    <rPh sb="227" eb="229">
      <t>オスイ</t>
    </rPh>
    <rPh sb="229" eb="231">
      <t>ショリ</t>
    </rPh>
    <rPh sb="231" eb="233">
      <t>ゲンカ</t>
    </rPh>
    <rPh sb="234" eb="236">
      <t>カイゼン</t>
    </rPh>
    <rPh sb="243" eb="246">
      <t>ジョウカソウ</t>
    </rPh>
    <rPh sb="247" eb="249">
      <t>ショリ</t>
    </rPh>
    <rPh sb="249" eb="251">
      <t>ホウホウ</t>
    </rPh>
    <rPh sb="251" eb="252">
      <t>ベツ</t>
    </rPh>
    <rPh sb="254" eb="256">
      <t>コウド</t>
    </rPh>
    <rPh sb="256" eb="258">
      <t>ショリ</t>
    </rPh>
    <rPh sb="259" eb="261">
      <t>コウド</t>
    </rPh>
    <rPh sb="261" eb="263">
      <t>ショリ</t>
    </rPh>
    <rPh sb="263" eb="264">
      <t>ヒ</t>
    </rPh>
    <rPh sb="266" eb="268">
      <t>コウキュウ</t>
    </rPh>
    <rPh sb="268" eb="270">
      <t>ショリ</t>
    </rPh>
    <rPh sb="271" eb="273">
      <t>オスイ</t>
    </rPh>
    <rPh sb="273" eb="275">
      <t>ショリ</t>
    </rPh>
    <rPh sb="275" eb="276">
      <t>ヒ</t>
    </rPh>
    <rPh sb="278" eb="280">
      <t>ブンルイ</t>
    </rPh>
    <rPh sb="383" eb="385">
      <t>ルイジ</t>
    </rPh>
    <rPh sb="385" eb="387">
      <t>ダンタイ</t>
    </rPh>
    <rPh sb="387" eb="389">
      <t>ヘイキン</t>
    </rPh>
    <rPh sb="389" eb="390">
      <t>アタイ</t>
    </rPh>
    <rPh sb="391" eb="393">
      <t>ゼンコク</t>
    </rPh>
    <rPh sb="393" eb="396">
      <t>ヘイキンチ</t>
    </rPh>
    <phoneticPr fontId="4"/>
  </si>
  <si>
    <t xml:space="preserve">  本町では農業集落排水処理施設の整備に併せ、集合処理方式が経済的でない地域において、平成10年代前半に浄化槽整備へ集中的に公共投資している。
　同時期に整備した浄化槽は、法定耐用年数を経過しつつあり、付帯設備(ブロア等)の取替・修繕は発生しているものの、本体については、現在目立った不具合は多くない状況にある。
　一般的に50年程度は使用に耐えうると言われているが、適正な管理により既存設備を維持しつつ、将来の更新にかかる財源の確保、建設改良費等の平準化について検討が必要である。</t>
    <phoneticPr fontId="4"/>
  </si>
  <si>
    <t xml:space="preserve">  今後の維持管理費用の増大や使用人口の減少による営業収益の低下は避けられないため、事業の趣旨を踏まえ、浄化槽未整備世帯への普及を進め、水洗化率の向上に努めるとともに、適切な料金設定により財源の確保、経営基盤の安定を図ることが急務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</si>
</sst>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2-4928-9346-295380CE97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F2-4928-9346-295380CE97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43.13</c:v>
                </c:pt>
                <c:pt idx="1">
                  <c:v>43.09</c:v>
                </c:pt>
                <c:pt idx="2">
                  <c:v>100</c:v>
                </c:pt>
                <c:pt idx="3">
                  <c:v>100</c:v>
                </c:pt>
                <c:pt idx="4">
                  <c:v>100</c:v>
                </c:pt>
              </c:numCache>
            </c:numRef>
          </c:val>
          <c:extLst>
            <c:ext xmlns:c16="http://schemas.microsoft.com/office/drawing/2014/chart" uri="{C3380CC4-5D6E-409C-BE32-E72D297353CC}">
              <c16:uniqueId val="{00000000-ED42-479D-AD97-CE29216504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D42-479D-AD97-CE29216504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78.180000000000007</c:v>
                </c:pt>
                <c:pt idx="1">
                  <c:v>76.89</c:v>
                </c:pt>
                <c:pt idx="2">
                  <c:v>80.73</c:v>
                </c:pt>
                <c:pt idx="3">
                  <c:v>78.61</c:v>
                </c:pt>
                <c:pt idx="4">
                  <c:v>77.44</c:v>
                </c:pt>
              </c:numCache>
            </c:numRef>
          </c:val>
          <c:extLst>
            <c:ext xmlns:c16="http://schemas.microsoft.com/office/drawing/2014/chart" uri="{C3380CC4-5D6E-409C-BE32-E72D297353CC}">
              <c16:uniqueId val="{00000000-46BF-4193-BAD9-3F87283E96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6BF-4193-BAD9-3F87283E96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111.05</c:v>
                </c:pt>
                <c:pt idx="1">
                  <c:v>123.55</c:v>
                </c:pt>
                <c:pt idx="2">
                  <c:v>92.2</c:v>
                </c:pt>
                <c:pt idx="3">
                  <c:v>101.53</c:v>
                </c:pt>
                <c:pt idx="4">
                  <c:v>86.52</c:v>
                </c:pt>
              </c:numCache>
            </c:numRef>
          </c:val>
          <c:extLst>
            <c:ext xmlns:c16="http://schemas.microsoft.com/office/drawing/2014/chart" uri="{C3380CC4-5D6E-409C-BE32-E72D297353CC}">
              <c16:uniqueId val="{00000000-18D7-4A02-A59E-807A5810D8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18D7-4A02-A59E-807A5810D8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81.27</c:v>
                </c:pt>
                <c:pt idx="1">
                  <c:v>80.69</c:v>
                </c:pt>
                <c:pt idx="2">
                  <c:v>81.31</c:v>
                </c:pt>
                <c:pt idx="3">
                  <c:v>82.8</c:v>
                </c:pt>
                <c:pt idx="4">
                  <c:v>83.05</c:v>
                </c:pt>
              </c:numCache>
            </c:numRef>
          </c:val>
          <c:extLst>
            <c:ext xmlns:c16="http://schemas.microsoft.com/office/drawing/2014/chart" uri="{C3380CC4-5D6E-409C-BE32-E72D297353CC}">
              <c16:uniqueId val="{00000000-3AFE-41E9-90F5-40CFBDB810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3AFE-41E9-90F5-40CFBDB810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C-4D70-953C-97239EF072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1C-4D70-953C-97239EF072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12.82</c:v>
                </c:pt>
                <c:pt idx="3">
                  <c:v>0</c:v>
                </c:pt>
                <c:pt idx="4" formatCode="#,##0.00;&quot;△&quot;#,##0.00;&quot;-&quot;">
                  <c:v>19.78</c:v>
                </c:pt>
              </c:numCache>
            </c:numRef>
          </c:val>
          <c:extLst>
            <c:ext xmlns:c16="http://schemas.microsoft.com/office/drawing/2014/chart" uri="{C3380CC4-5D6E-409C-BE32-E72D297353CC}">
              <c16:uniqueId val="{00000000-C704-4DEB-8B48-5A1A7EDE73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C704-4DEB-8B48-5A1A7EDE73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91.23</c:v>
                </c:pt>
                <c:pt idx="1">
                  <c:v>115.43</c:v>
                </c:pt>
                <c:pt idx="2">
                  <c:v>79.67</c:v>
                </c:pt>
                <c:pt idx="3">
                  <c:v>63.16</c:v>
                </c:pt>
                <c:pt idx="4">
                  <c:v>16.16</c:v>
                </c:pt>
              </c:numCache>
            </c:numRef>
          </c:val>
          <c:extLst>
            <c:ext xmlns:c16="http://schemas.microsoft.com/office/drawing/2014/chart" uri="{C3380CC4-5D6E-409C-BE32-E72D297353CC}">
              <c16:uniqueId val="{00000000-D98D-4695-8A16-8663807055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D98D-4695-8A16-8663807055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217.71</c:v>
                </c:pt>
                <c:pt idx="3" formatCode="#,##0.00;&quot;△&quot;#,##0.00;&quot;-&quot;">
                  <c:v>189.82</c:v>
                </c:pt>
                <c:pt idx="4" formatCode="#,##0.00;&quot;△&quot;#,##0.00;&quot;-&quot;">
                  <c:v>172.77</c:v>
                </c:pt>
              </c:numCache>
            </c:numRef>
          </c:val>
          <c:extLst>
            <c:ext xmlns:c16="http://schemas.microsoft.com/office/drawing/2014/chart" uri="{C3380CC4-5D6E-409C-BE32-E72D297353CC}">
              <c16:uniqueId val="{00000000-683F-48BD-9EDA-199910A8A8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683F-48BD-9EDA-199910A8A8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65.849999999999994</c:v>
                </c:pt>
                <c:pt idx="1">
                  <c:v>77.81</c:v>
                </c:pt>
                <c:pt idx="2">
                  <c:v>61.15</c:v>
                </c:pt>
                <c:pt idx="3">
                  <c:v>68.67</c:v>
                </c:pt>
                <c:pt idx="4">
                  <c:v>683.4</c:v>
                </c:pt>
              </c:numCache>
            </c:numRef>
          </c:val>
          <c:extLst>
            <c:ext xmlns:c16="http://schemas.microsoft.com/office/drawing/2014/chart" uri="{C3380CC4-5D6E-409C-BE32-E72D297353CC}">
              <c16:uniqueId val="{00000000-C3C1-47B6-B34A-657DC5FE3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C3C1-47B6-B34A-657DC5FE3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260.95999999999998</c:v>
                </c:pt>
                <c:pt idx="1">
                  <c:v>218.15</c:v>
                </c:pt>
                <c:pt idx="2">
                  <c:v>329.54</c:v>
                </c:pt>
                <c:pt idx="3">
                  <c:v>313.89</c:v>
                </c:pt>
                <c:pt idx="4">
                  <c:v>32.78</c:v>
                </c:pt>
              </c:numCache>
            </c:numRef>
          </c:val>
          <c:extLst>
            <c:ext xmlns:c16="http://schemas.microsoft.com/office/drawing/2014/chart" uri="{C3380CC4-5D6E-409C-BE32-E72D297353CC}">
              <c16:uniqueId val="{00000000-0D26-4AAA-B74A-A4B219D7B2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D26-4AAA-B74A-A4B219D7B2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49" zoomScaleNormal="100" workbookViewId="0">
      <selection activeCell="CC61" sqref="CC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日南町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3998</v>
      </c>
      <c r="AM8" s="54"/>
      <c r="AN8" s="54"/>
      <c r="AO8" s="54"/>
      <c r="AP8" s="54"/>
      <c r="AQ8" s="54"/>
      <c r="AR8" s="54"/>
      <c r="AS8" s="54"/>
      <c r="AT8" s="53">
        <f>データ!T6</f>
        <v>340.96</v>
      </c>
      <c r="AU8" s="53"/>
      <c r="AV8" s="53"/>
      <c r="AW8" s="53"/>
      <c r="AX8" s="53"/>
      <c r="AY8" s="53"/>
      <c r="AZ8" s="53"/>
      <c r="BA8" s="53"/>
      <c r="BB8" s="53">
        <f>データ!U6</f>
        <v>11.73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63.49</v>
      </c>
      <c r="J10" s="53"/>
      <c r="K10" s="53"/>
      <c r="L10" s="53"/>
      <c r="M10" s="53"/>
      <c r="N10" s="53"/>
      <c r="O10" s="53"/>
      <c r="P10" s="53">
        <f>データ!P6</f>
        <v>56.24</v>
      </c>
      <c r="Q10" s="53"/>
      <c r="R10" s="53"/>
      <c r="S10" s="53"/>
      <c r="T10" s="53"/>
      <c r="U10" s="53"/>
      <c r="V10" s="53"/>
      <c r="W10" s="53">
        <f>データ!Q6</f>
        <v>100</v>
      </c>
      <c r="X10" s="53"/>
      <c r="Y10" s="53"/>
      <c r="Z10" s="53"/>
      <c r="AA10" s="53"/>
      <c r="AB10" s="53"/>
      <c r="AC10" s="53"/>
      <c r="AD10" s="54">
        <f>データ!R6</f>
        <v>4090</v>
      </c>
      <c r="AE10" s="54"/>
      <c r="AF10" s="54"/>
      <c r="AG10" s="54"/>
      <c r="AH10" s="54"/>
      <c r="AI10" s="54"/>
      <c r="AJ10" s="54"/>
      <c r="AK10" s="2"/>
      <c r="AL10" s="54">
        <f>データ!V6</f>
        <v>2230</v>
      </c>
      <c r="AM10" s="54"/>
      <c r="AN10" s="54"/>
      <c r="AO10" s="54"/>
      <c r="AP10" s="54"/>
      <c r="AQ10" s="54"/>
      <c r="AR10" s="54"/>
      <c r="AS10" s="54"/>
      <c r="AT10" s="53">
        <f>データ!W6</f>
        <v>2.1800000000000002</v>
      </c>
      <c r="AU10" s="53"/>
      <c r="AV10" s="53"/>
      <c r="AW10" s="53"/>
      <c r="AX10" s="53"/>
      <c r="AY10" s="53"/>
      <c r="AZ10" s="53"/>
      <c r="BA10" s="53"/>
      <c r="BB10" s="53">
        <f>データ!X6</f>
        <v>1022.94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Q+Ik9HZBrU1ILfu7eJqZDwvWCbcxm/Gu5xvrZmGzXmx39TykznMOHlbJf+Ju7zVvyp++BRnJtJXDKSHBLxfyfA==" saltValue="QN0nozfxsjqaVY/GsSiR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314013</v>
      </c>
      <c r="D6" s="19">
        <f t="shared" si="3"/>
        <v>46</v>
      </c>
      <c r="E6" s="19">
        <f t="shared" si="3"/>
        <v>18</v>
      </c>
      <c r="F6" s="19">
        <f t="shared" si="3"/>
        <v>0</v>
      </c>
      <c r="G6" s="19">
        <f t="shared" si="3"/>
        <v>0</v>
      </c>
      <c r="H6" s="19" t="str">
        <f t="shared" si="3"/>
        <v>鳥取県　日南町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63.49</v>
      </c>
      <c r="P6" s="20">
        <f t="shared" si="3"/>
        <v>56.24</v>
      </c>
      <c r="Q6" s="20">
        <f t="shared" si="3"/>
        <v>100</v>
      </c>
      <c r="R6" s="20">
        <f t="shared" si="3"/>
        <v>4090</v>
      </c>
      <c r="S6" s="20">
        <f t="shared" si="3"/>
        <v>3998</v>
      </c>
      <c r="T6" s="20">
        <f t="shared" si="3"/>
        <v>340.96</v>
      </c>
      <c r="U6" s="20">
        <f t="shared" si="3"/>
        <v>11.73</v>
      </c>
      <c r="V6" s="20">
        <f t="shared" si="3"/>
        <v>2230</v>
      </c>
      <c r="W6" s="20">
        <f t="shared" si="3"/>
        <v>2.1800000000000002</v>
      </c>
      <c r="X6" s="20">
        <f t="shared" si="3"/>
        <v>1022.94</v>
      </c>
      <c r="Y6" s="21">
        <f>IF(Y7="",NA(),Y7)</f>
        <v>111.05</v>
      </c>
      <c r="Z6" s="21">
        <f t="shared" ref="Z6:AH6" si="4">IF(Z7="",NA(),Z7)</f>
        <v>123.55</v>
      </c>
      <c r="AA6" s="21">
        <f t="shared" si="4"/>
        <v>92.2</v>
      </c>
      <c r="AB6" s="21">
        <f t="shared" si="4"/>
        <v>101.53</v>
      </c>
      <c r="AC6" s="21">
        <f t="shared" si="4"/>
        <v>86.52</v>
      </c>
      <c r="AD6" s="21">
        <f t="shared" si="4"/>
        <v>96.05</v>
      </c>
      <c r="AE6" s="21">
        <f t="shared" si="4"/>
        <v>99.03</v>
      </c>
      <c r="AF6" s="21">
        <f t="shared" si="4"/>
        <v>100.41</v>
      </c>
      <c r="AG6" s="21">
        <f t="shared" si="4"/>
        <v>100.17</v>
      </c>
      <c r="AH6" s="21">
        <f t="shared" si="4"/>
        <v>96.95</v>
      </c>
      <c r="AI6" s="20" t="str">
        <f>IF(AI7="","",IF(AI7="-","【-】","【"&amp;SUBSTITUTE(TEXT(AI7,"#,##0.00"),"-","△")&amp;"】"))</f>
        <v>【96.62】</v>
      </c>
      <c r="AJ6" s="20">
        <f>IF(AJ7="",NA(),AJ7)</f>
        <v>0</v>
      </c>
      <c r="AK6" s="20">
        <f t="shared" ref="AK6:AS6" si="5">IF(AK7="",NA(),AK7)</f>
        <v>0</v>
      </c>
      <c r="AL6" s="21">
        <f t="shared" si="5"/>
        <v>12.82</v>
      </c>
      <c r="AM6" s="20">
        <f t="shared" si="5"/>
        <v>0</v>
      </c>
      <c r="AN6" s="21">
        <f t="shared" si="5"/>
        <v>19.78</v>
      </c>
      <c r="AO6" s="21">
        <f t="shared" si="5"/>
        <v>123.82</v>
      </c>
      <c r="AP6" s="21">
        <f t="shared" si="5"/>
        <v>74.239999999999995</v>
      </c>
      <c r="AQ6" s="21">
        <f t="shared" si="5"/>
        <v>83.92</v>
      </c>
      <c r="AR6" s="21">
        <f t="shared" si="5"/>
        <v>89.31</v>
      </c>
      <c r="AS6" s="21">
        <f t="shared" si="5"/>
        <v>91.33</v>
      </c>
      <c r="AT6" s="20" t="str">
        <f>IF(AT7="","",IF(AT7="-","【-】","【"&amp;SUBSTITUTE(TEXT(AT7,"#,##0.00"),"-","△")&amp;"】"))</f>
        <v>【111.69】</v>
      </c>
      <c r="AU6" s="21">
        <f>IF(AU7="",NA(),AU7)</f>
        <v>91.23</v>
      </c>
      <c r="AV6" s="21">
        <f t="shared" ref="AV6:BD6" si="6">IF(AV7="",NA(),AV7)</f>
        <v>115.43</v>
      </c>
      <c r="AW6" s="21">
        <f t="shared" si="6"/>
        <v>79.67</v>
      </c>
      <c r="AX6" s="21">
        <f t="shared" si="6"/>
        <v>63.16</v>
      </c>
      <c r="AY6" s="21">
        <f t="shared" si="6"/>
        <v>16.16</v>
      </c>
      <c r="AZ6" s="21">
        <f t="shared" si="6"/>
        <v>89.72</v>
      </c>
      <c r="BA6" s="21">
        <f t="shared" si="6"/>
        <v>100.47</v>
      </c>
      <c r="BB6" s="21">
        <f t="shared" si="6"/>
        <v>122.71</v>
      </c>
      <c r="BC6" s="21">
        <f t="shared" si="6"/>
        <v>138.19999999999999</v>
      </c>
      <c r="BD6" s="21">
        <f t="shared" si="6"/>
        <v>126.97</v>
      </c>
      <c r="BE6" s="20" t="str">
        <f>IF(BE7="","",IF(BE7="-","【-】","【"&amp;SUBSTITUTE(TEXT(BE7,"#,##0.00"),"-","△")&amp;"】"))</f>
        <v>【111.29】</v>
      </c>
      <c r="BF6" s="20">
        <f>IF(BF7="",NA(),BF7)</f>
        <v>0</v>
      </c>
      <c r="BG6" s="20">
        <f t="shared" ref="BG6:BO6" si="7">IF(BG7="",NA(),BG7)</f>
        <v>0</v>
      </c>
      <c r="BH6" s="21">
        <f t="shared" si="7"/>
        <v>217.71</v>
      </c>
      <c r="BI6" s="21">
        <f t="shared" si="7"/>
        <v>189.82</v>
      </c>
      <c r="BJ6" s="21">
        <f t="shared" si="7"/>
        <v>172.77</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65.849999999999994</v>
      </c>
      <c r="BR6" s="21">
        <f t="shared" ref="BR6:BZ6" si="8">IF(BR7="",NA(),BR7)</f>
        <v>77.81</v>
      </c>
      <c r="BS6" s="21">
        <f t="shared" si="8"/>
        <v>61.15</v>
      </c>
      <c r="BT6" s="21">
        <f t="shared" si="8"/>
        <v>68.67</v>
      </c>
      <c r="BU6" s="21">
        <f t="shared" si="8"/>
        <v>683.4</v>
      </c>
      <c r="BV6" s="21">
        <f t="shared" si="8"/>
        <v>62.5</v>
      </c>
      <c r="BW6" s="21">
        <f t="shared" si="8"/>
        <v>60.59</v>
      </c>
      <c r="BX6" s="21">
        <f t="shared" si="8"/>
        <v>60</v>
      </c>
      <c r="BY6" s="21">
        <f t="shared" si="8"/>
        <v>59.01</v>
      </c>
      <c r="BZ6" s="21">
        <f t="shared" si="8"/>
        <v>56.06</v>
      </c>
      <c r="CA6" s="20" t="str">
        <f>IF(CA7="","",IF(CA7="-","【-】","【"&amp;SUBSTITUTE(TEXT(CA7,"#,##0.00"),"-","△")&amp;"】"))</f>
        <v>【53.65】</v>
      </c>
      <c r="CB6" s="21">
        <f>IF(CB7="",NA(),CB7)</f>
        <v>260.95999999999998</v>
      </c>
      <c r="CC6" s="21">
        <f t="shared" ref="CC6:CK6" si="9">IF(CC7="",NA(),CC7)</f>
        <v>218.15</v>
      </c>
      <c r="CD6" s="21">
        <f t="shared" si="9"/>
        <v>329.54</v>
      </c>
      <c r="CE6" s="21">
        <f t="shared" si="9"/>
        <v>313.89</v>
      </c>
      <c r="CF6" s="21">
        <f t="shared" si="9"/>
        <v>32.78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43.13</v>
      </c>
      <c r="CN6" s="21">
        <f t="shared" ref="CN6:CV6" si="10">IF(CN7="",NA(),CN7)</f>
        <v>43.09</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78.180000000000007</v>
      </c>
      <c r="CY6" s="21">
        <f t="shared" ref="CY6:DG6" si="11">IF(CY7="",NA(),CY7)</f>
        <v>76.89</v>
      </c>
      <c r="CZ6" s="21">
        <f t="shared" si="11"/>
        <v>80.73</v>
      </c>
      <c r="DA6" s="21">
        <f t="shared" si="11"/>
        <v>78.61</v>
      </c>
      <c r="DB6" s="21">
        <f t="shared" si="11"/>
        <v>77.44</v>
      </c>
      <c r="DC6" s="21">
        <f t="shared" si="11"/>
        <v>90.63</v>
      </c>
      <c r="DD6" s="21">
        <f t="shared" si="11"/>
        <v>87.8</v>
      </c>
      <c r="DE6" s="21">
        <f t="shared" si="11"/>
        <v>88.43</v>
      </c>
      <c r="DF6" s="21">
        <f t="shared" si="11"/>
        <v>90.34</v>
      </c>
      <c r="DG6" s="21">
        <f t="shared" si="11"/>
        <v>90.57</v>
      </c>
      <c r="DH6" s="20" t="str">
        <f>IF(DH7="","",IF(DH7="-","【-】","【"&amp;SUBSTITUTE(TEXT(DH7,"#,##0.00"),"-","△")&amp;"】"))</f>
        <v>【85.31】</v>
      </c>
      <c r="DI6" s="21">
        <f>IF(DI7="",NA(),DI7)</f>
        <v>81.27</v>
      </c>
      <c r="DJ6" s="21">
        <f t="shared" ref="DJ6:DR6" si="12">IF(DJ7="",NA(),DJ7)</f>
        <v>80.69</v>
      </c>
      <c r="DK6" s="21">
        <f t="shared" si="12"/>
        <v>81.31</v>
      </c>
      <c r="DL6" s="21">
        <f t="shared" si="12"/>
        <v>82.8</v>
      </c>
      <c r="DM6" s="21">
        <f t="shared" si="12"/>
        <v>83.05</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314013</v>
      </c>
      <c r="D7" s="23">
        <v>46</v>
      </c>
      <c r="E7" s="23">
        <v>18</v>
      </c>
      <c r="F7" s="23">
        <v>0</v>
      </c>
      <c r="G7" s="23">
        <v>0</v>
      </c>
      <c r="H7" s="23" t="s">
        <v>95</v>
      </c>
      <c r="I7" s="23" t="s">
        <v>96</v>
      </c>
      <c r="J7" s="23" t="s">
        <v>97</v>
      </c>
      <c r="K7" s="23" t="s">
        <v>98</v>
      </c>
      <c r="L7" s="23" t="s">
        <v>99</v>
      </c>
      <c r="M7" s="23" t="s">
        <v>100</v>
      </c>
      <c r="N7" s="24" t="s">
        <v>101</v>
      </c>
      <c r="O7" s="24">
        <v>63.49</v>
      </c>
      <c r="P7" s="24">
        <v>56.24</v>
      </c>
      <c r="Q7" s="24">
        <v>100</v>
      </c>
      <c r="R7" s="24">
        <v>4090</v>
      </c>
      <c r="S7" s="24">
        <v>3998</v>
      </c>
      <c r="T7" s="24">
        <v>340.96</v>
      </c>
      <c r="U7" s="24">
        <v>11.73</v>
      </c>
      <c r="V7" s="24">
        <v>2230</v>
      </c>
      <c r="W7" s="24">
        <v>2.1800000000000002</v>
      </c>
      <c r="X7" s="24">
        <v>1022.94</v>
      </c>
      <c r="Y7" s="24">
        <v>111.05</v>
      </c>
      <c r="Z7" s="24">
        <v>123.55</v>
      </c>
      <c r="AA7" s="24">
        <v>92.2</v>
      </c>
      <c r="AB7" s="24">
        <v>101.53</v>
      </c>
      <c r="AC7" s="24">
        <v>86.52</v>
      </c>
      <c r="AD7" s="24">
        <v>96.05</v>
      </c>
      <c r="AE7" s="24">
        <v>99.03</v>
      </c>
      <c r="AF7" s="24">
        <v>100.41</v>
      </c>
      <c r="AG7" s="24">
        <v>100.17</v>
      </c>
      <c r="AH7" s="24">
        <v>96.95</v>
      </c>
      <c r="AI7" s="24">
        <v>96.62</v>
      </c>
      <c r="AJ7" s="24">
        <v>0</v>
      </c>
      <c r="AK7" s="24">
        <v>0</v>
      </c>
      <c r="AL7" s="24">
        <v>12.82</v>
      </c>
      <c r="AM7" s="24">
        <v>0</v>
      </c>
      <c r="AN7" s="24">
        <v>19.78</v>
      </c>
      <c r="AO7" s="24">
        <v>123.82</v>
      </c>
      <c r="AP7" s="24">
        <v>74.239999999999995</v>
      </c>
      <c r="AQ7" s="24">
        <v>83.92</v>
      </c>
      <c r="AR7" s="24">
        <v>89.31</v>
      </c>
      <c r="AS7" s="24">
        <v>91.33</v>
      </c>
      <c r="AT7" s="24">
        <v>111.69</v>
      </c>
      <c r="AU7" s="24">
        <v>91.23</v>
      </c>
      <c r="AV7" s="24">
        <v>115.43</v>
      </c>
      <c r="AW7" s="24">
        <v>79.67</v>
      </c>
      <c r="AX7" s="24">
        <v>63.16</v>
      </c>
      <c r="AY7" s="24">
        <v>16.16</v>
      </c>
      <c r="AZ7" s="24">
        <v>89.72</v>
      </c>
      <c r="BA7" s="24">
        <v>100.47</v>
      </c>
      <c r="BB7" s="24">
        <v>122.71</v>
      </c>
      <c r="BC7" s="24">
        <v>138.19999999999999</v>
      </c>
      <c r="BD7" s="24">
        <v>126.97</v>
      </c>
      <c r="BE7" s="24">
        <v>111.29</v>
      </c>
      <c r="BF7" s="24">
        <v>0</v>
      </c>
      <c r="BG7" s="24">
        <v>0</v>
      </c>
      <c r="BH7" s="24">
        <v>217.71</v>
      </c>
      <c r="BI7" s="24">
        <v>189.82</v>
      </c>
      <c r="BJ7" s="24">
        <v>172.77</v>
      </c>
      <c r="BK7" s="24">
        <v>270.57</v>
      </c>
      <c r="BL7" s="24">
        <v>294.27</v>
      </c>
      <c r="BM7" s="24">
        <v>294.08999999999997</v>
      </c>
      <c r="BN7" s="24">
        <v>294.08999999999997</v>
      </c>
      <c r="BO7" s="24">
        <v>338.47</v>
      </c>
      <c r="BP7" s="24">
        <v>349.83</v>
      </c>
      <c r="BQ7" s="24">
        <v>65.849999999999994</v>
      </c>
      <c r="BR7" s="24">
        <v>77.81</v>
      </c>
      <c r="BS7" s="24">
        <v>61.15</v>
      </c>
      <c r="BT7" s="24">
        <v>68.67</v>
      </c>
      <c r="BU7" s="24">
        <v>683.4</v>
      </c>
      <c r="BV7" s="24">
        <v>62.5</v>
      </c>
      <c r="BW7" s="24">
        <v>60.59</v>
      </c>
      <c r="BX7" s="24">
        <v>60</v>
      </c>
      <c r="BY7" s="24">
        <v>59.01</v>
      </c>
      <c r="BZ7" s="24">
        <v>56.06</v>
      </c>
      <c r="CA7" s="24">
        <v>53.65</v>
      </c>
      <c r="CB7" s="24">
        <v>260.95999999999998</v>
      </c>
      <c r="CC7" s="24">
        <v>218.15</v>
      </c>
      <c r="CD7" s="24">
        <v>329.54</v>
      </c>
      <c r="CE7" s="24">
        <v>313.89</v>
      </c>
      <c r="CF7" s="24">
        <v>32.78</v>
      </c>
      <c r="CG7" s="24">
        <v>269.33</v>
      </c>
      <c r="CH7" s="24">
        <v>280.23</v>
      </c>
      <c r="CI7" s="24">
        <v>282.70999999999998</v>
      </c>
      <c r="CJ7" s="24">
        <v>291.82</v>
      </c>
      <c r="CK7" s="24">
        <v>304.36</v>
      </c>
      <c r="CL7" s="24">
        <v>307.86</v>
      </c>
      <c r="CM7" s="24">
        <v>43.13</v>
      </c>
      <c r="CN7" s="24">
        <v>43.09</v>
      </c>
      <c r="CO7" s="24">
        <v>100</v>
      </c>
      <c r="CP7" s="24">
        <v>100</v>
      </c>
      <c r="CQ7" s="24">
        <v>100</v>
      </c>
      <c r="CR7" s="24">
        <v>59.64</v>
      </c>
      <c r="CS7" s="24">
        <v>58.19</v>
      </c>
      <c r="CT7" s="24">
        <v>56.52</v>
      </c>
      <c r="CU7" s="24">
        <v>88.45</v>
      </c>
      <c r="CV7" s="24">
        <v>54.08</v>
      </c>
      <c r="CW7" s="24">
        <v>54.61</v>
      </c>
      <c r="CX7" s="24">
        <v>78.180000000000007</v>
      </c>
      <c r="CY7" s="24">
        <v>76.89</v>
      </c>
      <c r="CZ7" s="24">
        <v>80.73</v>
      </c>
      <c r="DA7" s="24">
        <v>78.61</v>
      </c>
      <c r="DB7" s="24">
        <v>77.44</v>
      </c>
      <c r="DC7" s="24">
        <v>90.63</v>
      </c>
      <c r="DD7" s="24">
        <v>87.8</v>
      </c>
      <c r="DE7" s="24">
        <v>88.43</v>
      </c>
      <c r="DF7" s="24">
        <v>90.34</v>
      </c>
      <c r="DG7" s="24">
        <v>90.57</v>
      </c>
      <c r="DH7" s="24">
        <v>85.31</v>
      </c>
      <c r="DI7" s="24">
        <v>81.27</v>
      </c>
      <c r="DJ7" s="24">
        <v>80.69</v>
      </c>
      <c r="DK7" s="24">
        <v>81.31</v>
      </c>
      <c r="DL7" s="24">
        <v>82.8</v>
      </c>
      <c r="DM7" s="24">
        <v>83.05</v>
      </c>
      <c r="DN7" s="24">
        <v>23.76</v>
      </c>
      <c r="DO7" s="24">
        <v>15.74</v>
      </c>
      <c r="DP7" s="24">
        <v>21.02</v>
      </c>
      <c r="DQ7" s="24">
        <v>24.31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2025-01-29T00:31:27Z</cp:lastPrinted>
  <dcterms:created xsi:type="dcterms:W3CDTF">2025-01-24T07:24:53Z</dcterms:created>
  <dcterms:modified xsi:type="dcterms:W3CDTF">2025-01-29T00:31:29Z</dcterms:modified>
  <cp:category/>
</cp:coreProperties>
</file>