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hamamoto\Desktop\農集、特排経営比較分析\"/>
    </mc:Choice>
  </mc:AlternateContent>
  <xr:revisionPtr revIDLastSave="0" documentId="13_ncr:1_{1BF1821C-46F8-414E-A4F2-73781609DE23}" xr6:coauthVersionLast="45" xr6:coauthVersionMax="45" xr10:uidLastSave="{00000000-0000-0000-0000-000000000000}"/>
  <workbookProtection workbookAlgorithmName="SHA-512" workbookHashValue="hOYZYHbGu0FjXQHZVpcd1NB57BxMGNcfJgP9vh/sSegrjBsj68e8iQB0G9pcf2wF/1N1t6sKPYzuX39Jsx3chA==" workbookSaltValue="pDXB0+0IPxW2uFGWQDEW+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I10" i="4"/>
  <c r="AL8" i="4"/>
  <c r="P8" i="4"/>
  <c r="I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<sst xmlns="http://schemas.openxmlformats.org/spreadsheetml/2006/main" count="236" uniqueCount="120">
  <si>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</si>
  <si>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</si>
  <si>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</si>
  <si>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</si>
  <si>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</si>
  <si>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</si>
  <si>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</si>
  <si>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</si>
  <si>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</si>
  <si>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</si>
  <si>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</si>
  <si>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</si>
  <si>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</si>
  <si>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</si>
  <si>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</si>
  <si>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</si>
  <si>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</si>
  <si>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</si>
  <si>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</si>
  <si>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</si>
  <si>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</si>
  <si>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</si>
  <si>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</si>
  <si>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</si>
  <si>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</si>
  <si>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</si>
  <si>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</si>
  <si>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</si>
  <si>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</si>
  <si>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</si>
  <si>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</si>
  <si>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</si>
  <si>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</si>
  <si>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</si>
  <si>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</si>
  <si>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</si>
  <si>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</si>
  <si>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</si>
  <si>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</si>
  <si>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</si>
  <si>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</si>
  <si>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</si>
  <si>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</si>
  <si>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</si>
  <si>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</si>
  <si>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</si>
  <si>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</si>
  <si>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</si>
  <si>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</si>
  <si>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</si>
  <si>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</si>
  <si>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</si>
  <si>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</si>
  <si>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</si>
  <si>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</si>
  <si>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</si>
  <si>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</si>
  <si>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</si>
  <si>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</si>
  <si>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</si>
  <si>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</si>
  <si>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</si>
  <si>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</si>
  <si>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</si>
  <si>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</si>
  <si>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</si>
  <si>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</si>
  <si>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</si>
  <si>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</si>
  <si>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</si>
  <si>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</si>
  <si>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</si>
  <si>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</si>
  <si>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</si>
  <si>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</si>
  <si>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</si>
  <si>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</si>
  <si>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</si>
  <si>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</si>
  <si>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</si>
  <si>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</si>
  <si>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</si>
  <si>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</si>
  <si>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</si>
  <si>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</si>
  <si>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</si>
  <si>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</si>
  <si>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</si>
  <si>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</si>
  <si>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</si>
  <si>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</si>
  <si>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</si>
  <si>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</si>
  <si>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</si>
  <si>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</si>
  <si>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</si>
  <si>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</si>
  <si>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</si>
  <si>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北栄町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</si>
  <si>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</si>
  <si>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</si>
  <si>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</si>
  <si>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</si>
  <si>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</si>
  <si>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</si>
  <si>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</si>
  <si>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</si>
  <si>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</si>
  <si>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</si>
  <si>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</si>
  <si>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</si>
  <si>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</si>
  <si>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</si>
  <si>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</si>
  <si>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</si>
  <si>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</si>
  <si>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</si>
  <si>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本町の事業対象地区は1か所であり、整備完了し、水洗化率は99.6％に達しています。
　収益的収支比率、経費回収率ともに100％に達しており、令和８年度で起債償還が完了することから、経営の健全性は確保しています。</t>
    <rPh sb="1" eb="3">
      <t>ホンチョウ</t>
    </rPh>
    <rPh sb="4" eb="6">
      <t>ジギョウ</t>
    </rPh>
    <rPh sb="6" eb="8">
      <t>タイショウ</t>
    </rPh>
    <rPh sb="8" eb="10">
      <t>チク</t>
    </rPh>
    <rPh sb="13" eb="14">
      <t>ショ</t>
    </rPh>
    <rPh sb="24" eb="26">
      <t>スイセン</t>
    </rPh>
    <rPh sb="26" eb="27">
      <t>カ</t>
    </rPh>
    <rPh sb="27" eb="28">
      <t>リツ</t>
    </rPh>
    <rPh sb="35" eb="36">
      <t>タッ</t>
    </rPh>
    <rPh sb="44" eb="51">
      <t>シュウエキテキシュウシヒリツ</t>
    </rPh>
    <rPh sb="52" eb="57">
      <t>ケイヒカイシュウリツ</t>
    </rPh>
    <rPh sb="65" eb="66">
      <t>タッ</t>
    </rPh>
    <rPh sb="71" eb="73">
      <t>レイワ</t>
    </rPh>
    <rPh sb="74" eb="76">
      <t>ネンド</t>
    </rPh>
    <rPh sb="77" eb="81">
      <t>キサイショウカン</t>
    </rPh>
    <rPh sb="82" eb="84">
      <t>カンリョウ</t>
    </rPh>
    <rPh sb="91" eb="93">
      <t>ケイエイ</t>
    </rPh>
    <rPh sb="94" eb="97">
      <t>ケンゼンセイ</t>
    </rPh>
    <rPh sb="98" eb="100">
      <t>カクホ</t>
    </rPh>
    <phoneticPr fontId="4"/>
  </si>
  <si>
    <t>　平成9年に供用開始。管渠及び処理場の老朽化はしていません。</t>
    <rPh sb="1" eb="3">
      <t>ヘイセイ</t>
    </rPh>
    <rPh sb="4" eb="5">
      <t>ネン</t>
    </rPh>
    <rPh sb="6" eb="10">
      <t>キョウヨウカイシ</t>
    </rPh>
    <rPh sb="11" eb="13">
      <t>カンキョ</t>
    </rPh>
    <rPh sb="13" eb="14">
      <t>オヨ</t>
    </rPh>
    <rPh sb="15" eb="18">
      <t>ショリジョウ</t>
    </rPh>
    <rPh sb="19" eb="22">
      <t>ロウキュウカ</t>
    </rPh>
    <phoneticPr fontId="4"/>
  </si>
  <si>
    <t>　本事業は、整備率100％、水洗化率99.6％と事業単体では水洗化の目的を十分達しています。供用開始から20年以上経過していることから、今後の維持管理等を検討していく中で、令和2年度において施設の機能診断及び最適整備構想を策定した結果、本事業を単独で事業継続するよりも特定環境保全公共下水道事業へ事業統合する方が、優位性があると判断されました。そのため令和5年度を以て農業集落排水事業を廃止し、令和6年度から特定環境保全公共下水道事業へ統合します。</t>
    <rPh sb="1" eb="4">
      <t>ホンジギョウ</t>
    </rPh>
    <rPh sb="6" eb="9">
      <t>セイビリツ</t>
    </rPh>
    <rPh sb="14" eb="18">
      <t>スイセンカリツ</t>
    </rPh>
    <rPh sb="24" eb="26">
      <t>ジギョウ</t>
    </rPh>
    <rPh sb="26" eb="28">
      <t>タンタイ</t>
    </rPh>
    <rPh sb="30" eb="33">
      <t>スイセンカ</t>
    </rPh>
    <rPh sb="34" eb="36">
      <t>モクテキ</t>
    </rPh>
    <rPh sb="37" eb="39">
      <t>ジュウブン</t>
    </rPh>
    <rPh sb="39" eb="40">
      <t>タッ</t>
    </rPh>
    <rPh sb="46" eb="50">
      <t>キョウヨウカイシ</t>
    </rPh>
    <rPh sb="54" eb="55">
      <t>ネン</t>
    </rPh>
    <rPh sb="55" eb="57">
      <t>イジョウ</t>
    </rPh>
    <rPh sb="57" eb="59">
      <t>ケイカ</t>
    </rPh>
    <rPh sb="68" eb="70">
      <t>コンゴ</t>
    </rPh>
    <rPh sb="71" eb="75">
      <t>イジカンリ</t>
    </rPh>
    <rPh sb="75" eb="76">
      <t>トウ</t>
    </rPh>
    <rPh sb="77" eb="79">
      <t>ケントウ</t>
    </rPh>
    <rPh sb="83" eb="84">
      <t>ナカ</t>
    </rPh>
    <rPh sb="86" eb="88">
      <t>レイワ</t>
    </rPh>
    <rPh sb="89" eb="91">
      <t>ネンド</t>
    </rPh>
    <rPh sb="95" eb="97">
      <t>シセツ</t>
    </rPh>
    <rPh sb="98" eb="100">
      <t>キノウ</t>
    </rPh>
    <rPh sb="100" eb="102">
      <t>シンダン</t>
    </rPh>
    <rPh sb="102" eb="103">
      <t>オヨ</t>
    </rPh>
    <rPh sb="154" eb="155">
      <t>ホウ</t>
    </rPh>
    <rPh sb="176" eb="178">
      <t>レイワ</t>
    </rPh>
    <rPh sb="179" eb="181">
      <t>ネンド</t>
    </rPh>
    <rPh sb="182" eb="183">
      <t>モッ</t>
    </rPh>
    <rPh sb="184" eb="190">
      <t>ノウギョウシュウラクハイスイ</t>
    </rPh>
    <rPh sb="190" eb="192">
      <t>ジギョウ</t>
    </rPh>
    <rPh sb="193" eb="195">
      <t>ハイシ</t>
    </rPh>
    <rPh sb="218" eb="220">
      <t>トウゴウ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</si>
</sst>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E2-4E66-ADBA-F1F2AC98A00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7E2-4E66-ADBA-F1F2AC98A00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58.43</c:v>
                </c:pt>
                <c:pt idx="1">
                  <c:v>60.67</c:v>
                </c:pt>
                <c:pt idx="2">
                  <c:v>60.67</c:v>
                </c:pt>
                <c:pt idx="3">
                  <c:v>58.43</c:v>
                </c:pt>
                <c:pt idx="4">
                  <c:v>58.43</c:v>
                </c:pt>
              </c:numCache>
            </c:numRef>
          </c:val>
          <c:extLst>
            <c:ext xmlns:c16="http://schemas.microsoft.com/office/drawing/2014/chart" uri="{C3380CC4-5D6E-409C-BE32-E72D297353CC}">
              <c16:uniqueId val="{00000000-3D5C-4A96-92F7-17714863C42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3D5C-4A96-92F7-17714863C42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99.57</c:v>
                </c:pt>
                <c:pt idx="1">
                  <c:v>99.56</c:v>
                </c:pt>
                <c:pt idx="2">
                  <c:v>99.56</c:v>
                </c:pt>
                <c:pt idx="3">
                  <c:v>99.55</c:v>
                </c:pt>
                <c:pt idx="4">
                  <c:v>99.54</c:v>
                </c:pt>
              </c:numCache>
            </c:numRef>
          </c:val>
          <c:extLst>
            <c:ext xmlns:c16="http://schemas.microsoft.com/office/drawing/2014/chart" uri="{C3380CC4-5D6E-409C-BE32-E72D297353CC}">
              <c16:uniqueId val="{00000000-518F-45E5-98D0-19D3F970C23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518F-45E5-98D0-19D3F970C23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6DB-49F3-A20B-2584E5C7E52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DB-49F3-A20B-2584E5C7E52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08-4CE3-8219-85B6A029B6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08-4CE3-8219-85B6A029B6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37-427C-B41B-1EAED2F5C3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37-427C-B41B-1EAED2F5C3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95-480A-9D73-3A2F61B1D9C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95-480A-9D73-3A2F61B1D9C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6-4BD0-A375-03671A02928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6-4BD0-A375-03671A02928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12-4985-936F-A3582A06194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712-4985-936F-A3582A06194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99.98</c:v>
                </c:pt>
                <c:pt idx="1">
                  <c:v>100</c:v>
                </c:pt>
                <c:pt idx="2">
                  <c:v>100</c:v>
                </c:pt>
                <c:pt idx="3">
                  <c:v>100</c:v>
                </c:pt>
                <c:pt idx="4">
                  <c:v>100</c:v>
                </c:pt>
              </c:numCache>
            </c:numRef>
          </c:val>
          <c:extLst>
            <c:ext xmlns:c16="http://schemas.microsoft.com/office/drawing/2014/chart" uri="{C3380CC4-5D6E-409C-BE32-E72D297353CC}">
              <c16:uniqueId val="{00000000-252A-4B28-89F7-EBB66E9F811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52A-4B28-89F7-EBB66E9F811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219.13</c:v>
                </c:pt>
                <c:pt idx="1">
                  <c:v>222.33</c:v>
                </c:pt>
                <c:pt idx="2">
                  <c:v>222.5</c:v>
                </c:pt>
                <c:pt idx="3">
                  <c:v>221.83</c:v>
                </c:pt>
                <c:pt idx="4">
                  <c:v>221.76</c:v>
                </c:pt>
              </c:numCache>
            </c:numRef>
          </c:val>
          <c:extLst>
            <c:ext xmlns:c16="http://schemas.microsoft.com/office/drawing/2014/chart" uri="{C3380CC4-5D6E-409C-BE32-E72D297353CC}">
              <c16:uniqueId val="{00000000-06A6-4454-9923-79141D889F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06A6-4454-9923-79141D889F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鳥取県　北栄町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5">
        <f>データ!S6</f>
        <v>14327</v>
      </c>
      <c r="AM8" s="45"/>
      <c r="AN8" s="45"/>
      <c r="AO8" s="45"/>
      <c r="AP8" s="45"/>
      <c r="AQ8" s="45"/>
      <c r="AR8" s="45"/>
      <c r="AS8" s="45"/>
      <c r="AT8" s="44">
        <f>データ!T6</f>
        <v>56.94</v>
      </c>
      <c r="AU8" s="44"/>
      <c r="AV8" s="44"/>
      <c r="AW8" s="44"/>
      <c r="AX8" s="44"/>
      <c r="AY8" s="44"/>
      <c r="AZ8" s="44"/>
      <c r="BA8" s="44"/>
      <c r="BB8" s="44">
        <f>データ!U6</f>
        <v>251.62</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1.52</v>
      </c>
      <c r="Q10" s="44"/>
      <c r="R10" s="44"/>
      <c r="S10" s="44"/>
      <c r="T10" s="44"/>
      <c r="U10" s="44"/>
      <c r="V10" s="44"/>
      <c r="W10" s="44">
        <f>データ!Q6</f>
        <v>100.14</v>
      </c>
      <c r="X10" s="44"/>
      <c r="Y10" s="44"/>
      <c r="Z10" s="44"/>
      <c r="AA10" s="44"/>
      <c r="AB10" s="44"/>
      <c r="AC10" s="44"/>
      <c r="AD10" s="45">
        <f>データ!R6</f>
        <v>4526</v>
      </c>
      <c r="AE10" s="45"/>
      <c r="AF10" s="45"/>
      <c r="AG10" s="45"/>
      <c r="AH10" s="45"/>
      <c r="AI10" s="45"/>
      <c r="AJ10" s="45"/>
      <c r="AK10" s="2"/>
      <c r="AL10" s="45">
        <f>データ!V6</f>
        <v>217</v>
      </c>
      <c r="AM10" s="45"/>
      <c r="AN10" s="45"/>
      <c r="AO10" s="45"/>
      <c r="AP10" s="45"/>
      <c r="AQ10" s="45"/>
      <c r="AR10" s="45"/>
      <c r="AS10" s="45"/>
      <c r="AT10" s="44">
        <f>データ!W6</f>
        <v>0.08</v>
      </c>
      <c r="AU10" s="44"/>
      <c r="AV10" s="44"/>
      <c r="AW10" s="44"/>
      <c r="AX10" s="44"/>
      <c r="AY10" s="44"/>
      <c r="AZ10" s="44"/>
      <c r="BA10" s="44"/>
      <c r="BB10" s="44">
        <f>データ!X6</f>
        <v>2712.5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44</v>
      </c>
      <c r="O86" s="12" t="str">
        <f>データ!EO6</f>
        <v>【0.02】</v>
      </c>
    </row>
  </sheetData>
  <sheetProtection algorithmName="SHA-512" hashValue="pvY3oqZml5spTxUQqJTpyhZ3EGjctM6UokN7f3erj5e1K5SCwCi8fjrzKU/ypR3Yfj8JpBkJ4iKUka+lly5R+Q==" saltValue="QQ/JbR04jnCfr9DfPZFL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313726</v>
      </c>
      <c r="D6" s="19">
        <f t="shared" si="3"/>
        <v>47</v>
      </c>
      <c r="E6" s="19">
        <f t="shared" si="3"/>
        <v>17</v>
      </c>
      <c r="F6" s="19">
        <f t="shared" si="3"/>
        <v>5</v>
      </c>
      <c r="G6" s="19">
        <f t="shared" si="3"/>
        <v>0</v>
      </c>
      <c r="H6" s="19" t="str">
        <f t="shared" si="3"/>
        <v>鳥取県　北栄町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1.52</v>
      </c>
      <c r="Q6" s="20">
        <f t="shared" si="3"/>
        <v>100.14</v>
      </c>
      <c r="R6" s="20">
        <f t="shared" si="3"/>
        <v>4526</v>
      </c>
      <c r="S6" s="20">
        <f t="shared" si="3"/>
        <v>14327</v>
      </c>
      <c r="T6" s="20">
        <f t="shared" si="3"/>
        <v>56.94</v>
      </c>
      <c r="U6" s="20">
        <f t="shared" si="3"/>
        <v>251.62</v>
      </c>
      <c r="V6" s="20">
        <f t="shared" si="3"/>
        <v>217</v>
      </c>
      <c r="W6" s="20">
        <f t="shared" si="3"/>
        <v>0.08</v>
      </c>
      <c r="X6" s="20">
        <f t="shared" si="3"/>
        <v>2712.5</v>
      </c>
      <c r="Y6" s="21">
        <f>IF(Y7="",NA(),Y7)</f>
        <v>100</v>
      </c>
      <c r="Z6" s="21">
        <f t="shared" ref="Z6:AH6" si="4">IF(Z7="",NA(),Z7)</f>
        <v>100</v>
      </c>
      <c r="AA6" s="21">
        <f t="shared" si="4"/>
        <v>100</v>
      </c>
      <c r="AB6" s="21">
        <f t="shared" si="4"/>
        <v>100</v>
      </c>
      <c r="AC6" s="21">
        <f t="shared" si="4"/>
        <v>100</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99.98</v>
      </c>
      <c r="BR6" s="21">
        <f t="shared" ref="BR6:BZ6" si="8">IF(BR7="",NA(),BR7)</f>
        <v>100</v>
      </c>
      <c r="BS6" s="21">
        <f t="shared" si="8"/>
        <v>100</v>
      </c>
      <c r="BT6" s="21">
        <f t="shared" si="8"/>
        <v>100</v>
      </c>
      <c r="BU6" s="21">
        <f t="shared" si="8"/>
        <v>100</v>
      </c>
      <c r="BV6" s="21">
        <f t="shared" si="8"/>
        <v>57.31</v>
      </c>
      <c r="BW6" s="21">
        <f t="shared" si="8"/>
        <v>57.08</v>
      </c>
      <c r="BX6" s="21">
        <f t="shared" si="8"/>
        <v>56.26</v>
      </c>
      <c r="BY6" s="21">
        <f t="shared" si="8"/>
        <v>52.94</v>
      </c>
      <c r="BZ6" s="21">
        <f t="shared" si="8"/>
        <v>52.05</v>
      </c>
      <c r="CA6" s="20" t="str">
        <f>IF(CA7="","",IF(CA7="-","【-】","【"&amp;SUBSTITUTE(TEXT(CA7,"#,##0.00"),"-","△")&amp;"】"))</f>
        <v>【56.93】</v>
      </c>
      <c r="CB6" s="21">
        <f>IF(CB7="",NA(),CB7)</f>
        <v>219.13</v>
      </c>
      <c r="CC6" s="21">
        <f t="shared" ref="CC6:CK6" si="9">IF(CC7="",NA(),CC7)</f>
        <v>222.33</v>
      </c>
      <c r="CD6" s="21">
        <f t="shared" si="9"/>
        <v>222.5</v>
      </c>
      <c r="CE6" s="21">
        <f t="shared" si="9"/>
        <v>221.83</v>
      </c>
      <c r="CF6" s="21">
        <f t="shared" si="9"/>
        <v>221.76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58.43</v>
      </c>
      <c r="CN6" s="21">
        <f t="shared" ref="CN6:CV6" si="10">IF(CN7="",NA(),CN7)</f>
        <v>60.67</v>
      </c>
      <c r="CO6" s="21">
        <f t="shared" si="10"/>
        <v>60.67</v>
      </c>
      <c r="CP6" s="21">
        <f t="shared" si="10"/>
        <v>58.43</v>
      </c>
      <c r="CQ6" s="21">
        <f t="shared" si="10"/>
        <v>58.43</v>
      </c>
      <c r="CR6" s="21">
        <f t="shared" si="10"/>
        <v>50.14</v>
      </c>
      <c r="CS6" s="21">
        <f t="shared" si="10"/>
        <v>54.83</v>
      </c>
      <c r="CT6" s="21">
        <f t="shared" si="10"/>
        <v>66.53</v>
      </c>
      <c r="CU6" s="21">
        <f t="shared" si="10"/>
        <v>52.35</v>
      </c>
      <c r="CV6" s="21">
        <f t="shared" si="10"/>
        <v>46.25</v>
      </c>
      <c r="CW6" s="20" t="str">
        <f>IF(CW7="","",IF(CW7="-","【-】","【"&amp;SUBSTITUTE(TEXT(CW7,"#,##0.00"),"-","△")&amp;"】"))</f>
        <v>【49.87】</v>
      </c>
      <c r="CX6" s="21">
        <f>IF(CX7="",NA(),CX7)</f>
        <v>99.57</v>
      </c>
      <c r="CY6" s="21">
        <f t="shared" ref="CY6:DG6" si="11">IF(CY7="",NA(),CY7)</f>
        <v>99.56</v>
      </c>
      <c r="CZ6" s="21">
        <f t="shared" si="11"/>
        <v>99.56</v>
      </c>
      <c r="DA6" s="21">
        <f t="shared" si="11"/>
        <v>99.55</v>
      </c>
      <c r="DB6" s="21">
        <f t="shared" si="11"/>
        <v>99.54</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313726</v>
      </c>
      <c r="D7" s="23">
        <v>47</v>
      </c>
      <c r="E7" s="23">
        <v>17</v>
      </c>
      <c r="F7" s="23">
        <v>5</v>
      </c>
      <c r="G7" s="23">
        <v>0</v>
      </c>
      <c r="H7" s="23" t="s">
        <v>98</v>
      </c>
      <c r="I7" s="23" t="s">
        <v>99</v>
      </c>
      <c r="J7" s="23" t="s">
        <v>100</v>
      </c>
      <c r="K7" s="23" t="s">
        <v>101</v>
      </c>
      <c r="L7" s="23" t="s">
        <v>102</v>
      </c>
      <c r="M7" s="23" t="s">
        <v>103</v>
      </c>
      <c r="N7" s="24" t="s">
        <v>104</v>
      </c>
      <c r="O7" s="24" t="s">
        <v>105</v>
      </c>
      <c r="P7" s="24">
        <v>1.52</v>
      </c>
      <c r="Q7" s="24">
        <v>100.14</v>
      </c>
      <c r="R7" s="24">
        <v>4526</v>
      </c>
      <c r="S7" s="24">
        <v>14327</v>
      </c>
      <c r="T7" s="24">
        <v>56.94</v>
      </c>
      <c r="U7" s="24">
        <v>251.62</v>
      </c>
      <c r="V7" s="24">
        <v>217</v>
      </c>
      <c r="W7" s="24">
        <v>0.08</v>
      </c>
      <c r="X7" s="24">
        <v>2712.5</v>
      </c>
      <c r="Y7" s="24">
        <v>100</v>
      </c>
      <c r="Z7" s="24">
        <v>100</v>
      </c>
      <c r="AA7" s="24">
        <v>100</v>
      </c>
      <c r="AB7" s="24">
        <v>100</v>
      </c>
      <c r="AC7" s="24">
        <v>100</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99.98</v>
      </c>
      <c r="BR7" s="24">
        <v>100</v>
      </c>
      <c r="BS7" s="24">
        <v>100</v>
      </c>
      <c r="BT7" s="24">
        <v>100</v>
      </c>
      <c r="BU7" s="24">
        <v>100</v>
      </c>
      <c r="BV7" s="24">
        <v>57.31</v>
      </c>
      <c r="BW7" s="24">
        <v>57.08</v>
      </c>
      <c r="BX7" s="24">
        <v>56.26</v>
      </c>
      <c r="BY7" s="24">
        <v>52.94</v>
      </c>
      <c r="BZ7" s="24">
        <v>52.05</v>
      </c>
      <c r="CA7" s="24">
        <v>56.93</v>
      </c>
      <c r="CB7" s="24">
        <v>219.13</v>
      </c>
      <c r="CC7" s="24">
        <v>222.33</v>
      </c>
      <c r="CD7" s="24">
        <v>222.5</v>
      </c>
      <c r="CE7" s="24">
        <v>221.83</v>
      </c>
      <c r="CF7" s="24">
        <v>221.76</v>
      </c>
      <c r="CG7" s="24">
        <v>273.52</v>
      </c>
      <c r="CH7" s="24">
        <v>274.99</v>
      </c>
      <c r="CI7" s="24">
        <v>282.08999999999997</v>
      </c>
      <c r="CJ7" s="24">
        <v>303.27999999999997</v>
      </c>
      <c r="CK7" s="24">
        <v>301.86</v>
      </c>
      <c r="CL7" s="24">
        <v>271.14999999999998</v>
      </c>
      <c r="CM7" s="24">
        <v>58.43</v>
      </c>
      <c r="CN7" s="24">
        <v>60.67</v>
      </c>
      <c r="CO7" s="24">
        <v>60.67</v>
      </c>
      <c r="CP7" s="24">
        <v>58.43</v>
      </c>
      <c r="CQ7" s="24">
        <v>58.43</v>
      </c>
      <c r="CR7" s="24">
        <v>50.14</v>
      </c>
      <c r="CS7" s="24">
        <v>54.83</v>
      </c>
      <c r="CT7" s="24">
        <v>66.53</v>
      </c>
      <c r="CU7" s="24">
        <v>52.35</v>
      </c>
      <c r="CV7" s="24">
        <v>46.25</v>
      </c>
      <c r="CW7" s="24">
        <v>49.87</v>
      </c>
      <c r="CX7" s="24">
        <v>99.57</v>
      </c>
      <c r="CY7" s="24">
        <v>99.56</v>
      </c>
      <c r="CZ7" s="24">
        <v>99.56</v>
      </c>
      <c r="DA7" s="24">
        <v>99.55</v>
      </c>
      <c r="DB7" s="24">
        <v>99.54</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2025-01-24T07:35:38Z</dcterms:created>
  <dcterms:modified xsi:type="dcterms:W3CDTF">2025-02-04T01:29:33Z</dcterms:modified>
  <cp:category/>
</cp:coreProperties>
</file>