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nomotot\Downloads\【経営比較分析表】2023_313700_46_010\"/>
    </mc:Choice>
  </mc:AlternateContent>
  <xr:revisionPtr revIDLastSave="0" documentId="13_ncr:1_{B0E2386E-8A8C-4627-8F5A-087FFFBD7801}" xr6:coauthVersionLast="36" xr6:coauthVersionMax="36" xr10:uidLastSave="{00000000-0000-0000-0000-000000000000}"/>
  <workbookProtection workbookAlgorithmName="SHA-512" workbookHashValue="QWuaemLCk+Ub1jbEXYSdB5u41RqDVGzq769WwMdCcGbCwOUg5Jc7xMo+/79an2Pne2vV4/rf6lFGXfCjbK8RlA==" workbookSaltValue="S5GCKRsl49y6gcOrSgXzw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<sst xmlns="http://schemas.openxmlformats.org/spreadsheetml/2006/main" count="228" uniqueCount="113">
  <si>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</si>
  <si>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</si>
  <si>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</si>
  <si>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</si>
  <si>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</si>
  <si>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</si>
  <si>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</si>
  <si>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</si>
  <si>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</si>
  <si>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</si>
  <si>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</si>
  <si>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</si>
  <si>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</si>
  <si>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</si>
  <si>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</si>
  <si>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</si>
  <si>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</si>
  <si>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</si>
  <si>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</si>
  <si>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</si>
  <si>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</si>
  <si>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</si>
  <si>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</si>
  <si>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</si>
  <si>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</si>
  <si>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</si>
  <si>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</si>
  <si>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</si>
  <si>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</si>
  <si>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</si>
  <si>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</si>
  <si>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</si>
  <si>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</si>
  <si>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</si>
  <si>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</si>
  <si>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</si>
  <si>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</si>
  <si>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</si>
  <si>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</si>
  <si>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</si>
  <si>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</si>
  <si>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</si>
  <si>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</si>
  <si>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</si>
  <si>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</si>
  <si>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</si>
  <si>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</si>
  <si>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</si>
  <si>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</si>
  <si>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</si>
  <si>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</si>
  <si>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</si>
  <si>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</si>
  <si>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</si>
  <si>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</si>
  <si>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</si>
  <si>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</si>
  <si>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</si>
  <si>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</si>
  <si>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</si>
  <si>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</si>
  <si>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</si>
  <si>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</si>
  <si>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</si>
  <si>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</si>
  <si>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</si>
  <si>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</si>
  <si>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</si>
  <si>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</si>
  <si>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</si>
  <si>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</si>
  <si>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</si>
  <si>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</si>
  <si>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</si>
  <si>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</si>
  <si>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</si>
  <si>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</si>
  <si>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</si>
  <si>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</si>
  <si>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</si>
  <si>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</si>
  <si>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</si>
  <si>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</si>
  <si>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</si>
  <si>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</si>
  <si>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</si>
  <si>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</si>
  <si>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</si>
  <si>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</si>
  <si>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</si>
  <si>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</si>
  <si>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</si>
  <si>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</si>
  <si>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</si>
  <si>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</si>
  <si>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</si>
  <si>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</si>
  <si>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</si>
  <si>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</si>
  <si>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</si>
  <si>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</si>
  <si>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</si>
  <si>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</si>
  <si>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</si>
  <si>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</si>
  <si>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</si>
  <si>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</si>
  <si>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</si>
  <si>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</si>
  <si>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</si>
  <si>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経常収支比率は修繕費の増額等により前年を下回ったが、類似団体、全国平均を上回っている。
　流動比率は451％であり前年を下回ったが、これは工事費用などを未払計上したことにより流動負債が増加したもので、短期的な支払い能力を十分に確保できている状態である。
　企業債残高対給水収益比率は前年を下回り、企業債残高の規模は減少している。
　料金回収比率は100％を下回っており、修繕費や高騰した電気代の影響によることと、水道料金の減免措置を行い減免分を一般会計から繰入たことによる給水収益の減額が影響していることが考えられる。
　施設利用率は、全国平均、類似団体を下回っている。この指標は人口減少や節水技術の向上により需要が減少したこと等が考えられる。
　有収率は、全国平均を下回っているものの類似団体を上回っている。日常監視や漏水調査により早期発見・修繕に努めている。</t>
    <rPh sb="1" eb="3">
      <t>ケイジョウ</t>
    </rPh>
    <rPh sb="3" eb="5">
      <t>シュウシ</t>
    </rPh>
    <rPh sb="5" eb="7">
      <t>ヒリツ</t>
    </rPh>
    <rPh sb="8" eb="11">
      <t>シュウゼンヒ</t>
    </rPh>
    <rPh sb="12" eb="14">
      <t>ゾウガク</t>
    </rPh>
    <rPh sb="14" eb="15">
      <t>トウ</t>
    </rPh>
    <rPh sb="18" eb="20">
      <t>ゼンネン</t>
    </rPh>
    <rPh sb="21" eb="23">
      <t>シタマワ</t>
    </rPh>
    <rPh sb="27" eb="29">
      <t>ルイジ</t>
    </rPh>
    <rPh sb="29" eb="31">
      <t>ダンタイ</t>
    </rPh>
    <rPh sb="32" eb="34">
      <t>ゼンコク</t>
    </rPh>
    <rPh sb="34" eb="36">
      <t>ヘイキン</t>
    </rPh>
    <rPh sb="37" eb="39">
      <t>ウワマワ</t>
    </rPh>
    <rPh sb="46" eb="50">
      <t>リュウドウヒリツ</t>
    </rPh>
    <rPh sb="58" eb="60">
      <t>ゼンネン</t>
    </rPh>
    <rPh sb="61" eb="63">
      <t>シタマワ</t>
    </rPh>
    <rPh sb="70" eb="72">
      <t>コウジ</t>
    </rPh>
    <rPh sb="72" eb="74">
      <t>ヒヨウ</t>
    </rPh>
    <rPh sb="77" eb="79">
      <t>ミバラ</t>
    </rPh>
    <rPh sb="79" eb="81">
      <t>ケイジョウ</t>
    </rPh>
    <rPh sb="88" eb="92">
      <t>リュウドウフサイ</t>
    </rPh>
    <rPh sb="93" eb="95">
      <t>ゾウカ</t>
    </rPh>
    <rPh sb="101" eb="104">
      <t>タンキテキ</t>
    </rPh>
    <rPh sb="105" eb="107">
      <t>シハラ</t>
    </rPh>
    <rPh sb="108" eb="110">
      <t>ノウリョク</t>
    </rPh>
    <rPh sb="111" eb="113">
      <t>ジュウブン</t>
    </rPh>
    <rPh sb="114" eb="116">
      <t>カクホ</t>
    </rPh>
    <rPh sb="121" eb="123">
      <t>ジョウタイ</t>
    </rPh>
    <rPh sb="129" eb="132">
      <t>キギョウサイ</t>
    </rPh>
    <rPh sb="132" eb="134">
      <t>ザンダカ</t>
    </rPh>
    <rPh sb="134" eb="135">
      <t>タイ</t>
    </rPh>
    <rPh sb="135" eb="137">
      <t>キュウスイ</t>
    </rPh>
    <rPh sb="137" eb="139">
      <t>シュウエキ</t>
    </rPh>
    <rPh sb="139" eb="141">
      <t>ヒリツ</t>
    </rPh>
    <rPh sb="142" eb="144">
      <t>ゼンネン</t>
    </rPh>
    <rPh sb="145" eb="147">
      <t>シタマワ</t>
    </rPh>
    <rPh sb="149" eb="152">
      <t>キギョウサイ</t>
    </rPh>
    <rPh sb="152" eb="154">
      <t>ザンダカ</t>
    </rPh>
    <rPh sb="155" eb="157">
      <t>キボ</t>
    </rPh>
    <rPh sb="158" eb="160">
      <t>ゲンショウ</t>
    </rPh>
    <rPh sb="167" eb="171">
      <t>リョウキンカイシュウ</t>
    </rPh>
    <rPh sb="171" eb="173">
      <t>ヒリツ</t>
    </rPh>
    <rPh sb="179" eb="181">
      <t>シタマワ</t>
    </rPh>
    <rPh sb="186" eb="189">
      <t>シュウゼンヒ</t>
    </rPh>
    <rPh sb="190" eb="192">
      <t>コウトウ</t>
    </rPh>
    <rPh sb="194" eb="197">
      <t>デンキダイ</t>
    </rPh>
    <rPh sb="198" eb="200">
      <t>エイキョウ</t>
    </rPh>
    <rPh sb="207" eb="211">
      <t>スイドウリョウキン</t>
    </rPh>
    <rPh sb="212" eb="214">
      <t>ゲンメン</t>
    </rPh>
    <rPh sb="214" eb="216">
      <t>ソチ</t>
    </rPh>
    <rPh sb="217" eb="218">
      <t>オコナ</t>
    </rPh>
    <rPh sb="219" eb="221">
      <t>ゲンメン</t>
    </rPh>
    <rPh sb="221" eb="222">
      <t>ブン</t>
    </rPh>
    <rPh sb="223" eb="227">
      <t>イッパンカイケイ</t>
    </rPh>
    <rPh sb="229" eb="231">
      <t>クリイ</t>
    </rPh>
    <rPh sb="237" eb="239">
      <t>キュウスイ</t>
    </rPh>
    <rPh sb="239" eb="241">
      <t>シュウエキ</t>
    </rPh>
    <rPh sb="242" eb="244">
      <t>ゲンガク</t>
    </rPh>
    <rPh sb="245" eb="247">
      <t>エイキョウ</t>
    </rPh>
    <rPh sb="254" eb="255">
      <t>カンガ</t>
    </rPh>
    <phoneticPr fontId="4"/>
  </si>
  <si>
    <t>　有形固定資産減価償却率は、全国平均、類似団体を上回っている。昭和後期から平成にかけて整備した施設が多数あり、令和10年代から30年代にかけて更新時期を迎えることが見込まれる。
　管路の更新は資金との調整を図りながら、順次実施している状況にある。</t>
    <phoneticPr fontId="4"/>
  </si>
  <si>
    <t>　料金改定により健全経営を確保しているが、今後、老朽化した管路及び施設の更新を進める必要があり、中長期的な安定経営を図りながら、合理的な運営を目指すことが課題である。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</si>
</sst>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0.05</c:v>
                </c:pt>
                <c:pt idx="2">
                  <c:v>0.79</c:v>
                </c:pt>
                <c:pt idx="3">
                  <c:v>0.2</c:v>
                </c:pt>
                <c:pt idx="4" formatCode="#,##0.00;&quot;△&quot;#,##0.00">
                  <c:v>0</c:v>
                </c:pt>
              </c:numCache>
            </c:numRef>
          </c:val>
          <c:extLst>
            <c:ext xmlns:c16="http://schemas.microsoft.com/office/drawing/2014/chart" uri="{C3380CC4-5D6E-409C-BE32-E72D297353CC}">
              <c16:uniqueId val="{00000000-DB5C-4CAD-944B-14A4E3E6EB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B5C-4CAD-944B-14A4E3E6EB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53.5</c:v>
                </c:pt>
                <c:pt idx="1">
                  <c:v>50.69</c:v>
                </c:pt>
                <c:pt idx="2">
                  <c:v>50.31</c:v>
                </c:pt>
                <c:pt idx="3">
                  <c:v>50.18</c:v>
                </c:pt>
                <c:pt idx="4">
                  <c:v>48.87</c:v>
                </c:pt>
              </c:numCache>
            </c:numRef>
          </c:val>
          <c:extLst>
            <c:ext xmlns:c16="http://schemas.microsoft.com/office/drawing/2014/chart" uri="{C3380CC4-5D6E-409C-BE32-E72D297353CC}">
              <c16:uniqueId val="{00000000-9F1B-4649-8CDF-9A644A0147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F1B-4649-8CDF-9A644A0147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78.760000000000005</c:v>
                </c:pt>
                <c:pt idx="1">
                  <c:v>81.58</c:v>
                </c:pt>
                <c:pt idx="2">
                  <c:v>81.33</c:v>
                </c:pt>
                <c:pt idx="3">
                  <c:v>81.180000000000007</c:v>
                </c:pt>
                <c:pt idx="4">
                  <c:v>83.42</c:v>
                </c:pt>
              </c:numCache>
            </c:numRef>
          </c:val>
          <c:extLst>
            <c:ext xmlns:c16="http://schemas.microsoft.com/office/drawing/2014/chart" uri="{C3380CC4-5D6E-409C-BE32-E72D297353CC}">
              <c16:uniqueId val="{00000000-9603-4D61-B154-E3B3EDDC09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603-4D61-B154-E3B3EDDC09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105.92</c:v>
                </c:pt>
                <c:pt idx="1">
                  <c:v>108.58</c:v>
                </c:pt>
                <c:pt idx="2">
                  <c:v>123.5</c:v>
                </c:pt>
                <c:pt idx="3">
                  <c:v>114.5</c:v>
                </c:pt>
                <c:pt idx="4">
                  <c:v>113.03</c:v>
                </c:pt>
              </c:numCache>
            </c:numRef>
          </c:val>
          <c:extLst>
            <c:ext xmlns:c16="http://schemas.microsoft.com/office/drawing/2014/chart" uri="{C3380CC4-5D6E-409C-BE32-E72D297353CC}">
              <c16:uniqueId val="{00000000-C5DA-4331-A4C5-7A3C785EF0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5DA-4331-A4C5-7A3C785EF0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53.29</c:v>
                </c:pt>
                <c:pt idx="1">
                  <c:v>54.48</c:v>
                </c:pt>
                <c:pt idx="2">
                  <c:v>55.63</c:v>
                </c:pt>
                <c:pt idx="3">
                  <c:v>57.35</c:v>
                </c:pt>
                <c:pt idx="4">
                  <c:v>57.7</c:v>
                </c:pt>
              </c:numCache>
            </c:numRef>
          </c:val>
          <c:extLst>
            <c:ext xmlns:c16="http://schemas.microsoft.com/office/drawing/2014/chart" uri="{C3380CC4-5D6E-409C-BE32-E72D297353CC}">
              <c16:uniqueId val="{00000000-1561-48F3-87E3-FBCF7D61F4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561-48F3-87E3-FBCF7D61F4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9-4A8A-903E-F19FC80A76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4A19-4A8A-903E-F19FC80A76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7-4C67-A8FD-637052F5D2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297-4C67-A8FD-637052F5D2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773.73</c:v>
                </c:pt>
                <c:pt idx="1">
                  <c:v>771</c:v>
                </c:pt>
                <c:pt idx="2">
                  <c:v>778.08</c:v>
                </c:pt>
                <c:pt idx="3">
                  <c:v>741.37</c:v>
                </c:pt>
                <c:pt idx="4">
                  <c:v>451.45</c:v>
                </c:pt>
              </c:numCache>
            </c:numRef>
          </c:val>
          <c:extLst>
            <c:ext xmlns:c16="http://schemas.microsoft.com/office/drawing/2014/chart" uri="{C3380CC4-5D6E-409C-BE32-E72D297353CC}">
              <c16:uniqueId val="{00000000-991E-477F-A7C5-C5A60F525E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91E-477F-A7C5-C5A60F525E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271.31</c:v>
                </c:pt>
                <c:pt idx="1">
                  <c:v>262.08999999999997</c:v>
                </c:pt>
                <c:pt idx="2">
                  <c:v>207.56</c:v>
                </c:pt>
                <c:pt idx="3">
                  <c:v>203.55</c:v>
                </c:pt>
                <c:pt idx="4">
                  <c:v>181.3</c:v>
                </c:pt>
              </c:numCache>
            </c:numRef>
          </c:val>
          <c:extLst>
            <c:ext xmlns:c16="http://schemas.microsoft.com/office/drawing/2014/chart" uri="{C3380CC4-5D6E-409C-BE32-E72D297353CC}">
              <c16:uniqueId val="{00000000-669F-4328-9EFE-05229AC092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69F-4328-9EFE-05229AC092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92.93</c:v>
                </c:pt>
                <c:pt idx="1">
                  <c:v>96.8</c:v>
                </c:pt>
                <c:pt idx="2">
                  <c:v>112.57</c:v>
                </c:pt>
                <c:pt idx="3">
                  <c:v>92.25</c:v>
                </c:pt>
                <c:pt idx="4">
                  <c:v>90.41</c:v>
                </c:pt>
              </c:numCache>
            </c:numRef>
          </c:val>
          <c:extLst>
            <c:ext xmlns:c16="http://schemas.microsoft.com/office/drawing/2014/chart" uri="{C3380CC4-5D6E-409C-BE32-E72D297353CC}">
              <c16:uniqueId val="{00000000-762A-41D3-848D-812850F465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762A-41D3-848D-812850F465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111.29</c:v>
                </c:pt>
                <c:pt idx="1">
                  <c:v>106.71</c:v>
                </c:pt>
                <c:pt idx="2">
                  <c:v>108.01</c:v>
                </c:pt>
                <c:pt idx="3">
                  <c:v>122.25</c:v>
                </c:pt>
                <c:pt idx="4">
                  <c:v>124.76</c:v>
                </c:pt>
              </c:numCache>
            </c:numRef>
          </c:val>
          <c:extLst>
            <c:ext xmlns:c16="http://schemas.microsoft.com/office/drawing/2014/chart" uri="{C3380CC4-5D6E-409C-BE32-E72D297353CC}">
              <c16:uniqueId val="{00000000-6C82-447E-95B4-6B646BB83D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C82-447E-95B4-6B646BB83D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鳥取県　湯梨浜町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自治体職員</v>
      </c>
      <c r="AE8" s="75"/>
      <c r="AF8" s="75"/>
      <c r="AG8" s="75"/>
      <c r="AH8" s="75"/>
      <c r="AI8" s="75"/>
      <c r="AJ8" s="75"/>
      <c r="AK8" s="2"/>
      <c r="AL8" s="58">
        <f>データ!$R$6</f>
        <v>16334</v>
      </c>
      <c r="AM8" s="58"/>
      <c r="AN8" s="58"/>
      <c r="AO8" s="58"/>
      <c r="AP8" s="58"/>
      <c r="AQ8" s="58"/>
      <c r="AR8" s="58"/>
      <c r="AS8" s="58"/>
      <c r="AT8" s="55">
        <f>データ!$S$6</f>
        <v>77.930000000000007</v>
      </c>
      <c r="AU8" s="56"/>
      <c r="AV8" s="56"/>
      <c r="AW8" s="56"/>
      <c r="AX8" s="56"/>
      <c r="AY8" s="56"/>
      <c r="AZ8" s="56"/>
      <c r="BA8" s="56"/>
      <c r="BB8" s="45">
        <f>データ!$T$6</f>
        <v>209.6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83.31</v>
      </c>
      <c r="J10" s="56"/>
      <c r="K10" s="56"/>
      <c r="L10" s="56"/>
      <c r="M10" s="56"/>
      <c r="N10" s="56"/>
      <c r="O10" s="57"/>
      <c r="P10" s="45">
        <f>データ!$P$6</f>
        <v>97.49</v>
      </c>
      <c r="Q10" s="45"/>
      <c r="R10" s="45"/>
      <c r="S10" s="45"/>
      <c r="T10" s="45"/>
      <c r="U10" s="45"/>
      <c r="V10" s="45"/>
      <c r="W10" s="58">
        <f>データ!$Q$6</f>
        <v>2464</v>
      </c>
      <c r="X10" s="58"/>
      <c r="Y10" s="58"/>
      <c r="Z10" s="58"/>
      <c r="AA10" s="58"/>
      <c r="AB10" s="58"/>
      <c r="AC10" s="58"/>
      <c r="AD10" s="2"/>
      <c r="AE10" s="2"/>
      <c r="AF10" s="2"/>
      <c r="AG10" s="2"/>
      <c r="AH10" s="2"/>
      <c r="AI10" s="2"/>
      <c r="AJ10" s="2"/>
      <c r="AK10" s="2"/>
      <c r="AL10" s="58">
        <f>データ!$U$6</f>
        <v>15806</v>
      </c>
      <c r="AM10" s="58"/>
      <c r="AN10" s="58"/>
      <c r="AO10" s="58"/>
      <c r="AP10" s="58"/>
      <c r="AQ10" s="58"/>
      <c r="AR10" s="58"/>
      <c r="AS10" s="58"/>
      <c r="AT10" s="55">
        <f>データ!$V$6</f>
        <v>44.86</v>
      </c>
      <c r="AU10" s="56"/>
      <c r="AV10" s="56"/>
      <c r="AW10" s="56"/>
      <c r="AX10" s="56"/>
      <c r="AY10" s="56"/>
      <c r="AZ10" s="56"/>
      <c r="BA10" s="56"/>
      <c r="BB10" s="45">
        <f>データ!$W$6</f>
        <v>352.34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Foi/tt/jc6R6zI47bZnJicHhKCIBXNF2Phh4P8DA58ZNsZPbR19jA+L+8fPEpSjBk0z15hX3XmpxXKBU8yV0w==" saltValue="G2IYPPyCV7fpPkrxgpGX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313700</v>
      </c>
      <c r="D6" s="20">
        <f t="shared" si="3"/>
        <v>46</v>
      </c>
      <c r="E6" s="20">
        <f t="shared" si="3"/>
        <v>1</v>
      </c>
      <c r="F6" s="20">
        <f t="shared" si="3"/>
        <v>0</v>
      </c>
      <c r="G6" s="20">
        <f t="shared" si="3"/>
        <v>1</v>
      </c>
      <c r="H6" s="20" t="str">
        <f t="shared" si="3"/>
        <v>鳥取県　湯梨浜町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83.31</v>
      </c>
      <c r="P6" s="21">
        <f t="shared" si="3"/>
        <v>97.49</v>
      </c>
      <c r="Q6" s="21">
        <f t="shared" si="3"/>
        <v>2464</v>
      </c>
      <c r="R6" s="21">
        <f t="shared" si="3"/>
        <v>16334</v>
      </c>
      <c r="S6" s="21">
        <f t="shared" si="3"/>
        <v>77.930000000000007</v>
      </c>
      <c r="T6" s="21">
        <f t="shared" si="3"/>
        <v>209.6</v>
      </c>
      <c r="U6" s="21">
        <f t="shared" si="3"/>
        <v>15806</v>
      </c>
      <c r="V6" s="21">
        <f t="shared" si="3"/>
        <v>44.86</v>
      </c>
      <c r="W6" s="21">
        <f t="shared" si="3"/>
        <v>352.34</v>
      </c>
      <c r="X6" s="22">
        <f>IF(X7="",NA(),X7)</f>
        <v>105.92</v>
      </c>
      <c r="Y6" s="22">
        <f t="shared" ref="Y6:AG6" si="4">IF(Y7="",NA(),Y7)</f>
        <v>108.58</v>
      </c>
      <c r="Z6" s="22">
        <f t="shared" si="4"/>
        <v>123.5</v>
      </c>
      <c r="AA6" s="22">
        <f t="shared" si="4"/>
        <v>114.5</v>
      </c>
      <c r="AB6" s="22">
        <f t="shared" si="4"/>
        <v>113.03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773.73</v>
      </c>
      <c r="AU6" s="22">
        <f t="shared" ref="AU6:BC6" si="6">IF(AU7="",NA(),AU7)</f>
        <v>771</v>
      </c>
      <c r="AV6" s="22">
        <f t="shared" si="6"/>
        <v>778.08</v>
      </c>
      <c r="AW6" s="22">
        <f t="shared" si="6"/>
        <v>741.37</v>
      </c>
      <c r="AX6" s="22">
        <f t="shared" si="6"/>
        <v>451.45</v>
      </c>
      <c r="AY6" s="22">
        <f t="shared" si="6"/>
        <v>379.08</v>
      </c>
      <c r="AZ6" s="22">
        <f t="shared" si="6"/>
        <v>367.55</v>
      </c>
      <c r="BA6" s="22">
        <f t="shared" si="6"/>
        <v>378.56</v>
      </c>
      <c r="BB6" s="22">
        <f t="shared" si="6"/>
        <v>364.46</v>
      </c>
      <c r="BC6" s="22">
        <f t="shared" si="6"/>
        <v>338.89</v>
      </c>
      <c r="BD6" s="21" t="str">
        <f>IF(BD7="","",IF(BD7="-","【-】","【"&amp;SUBSTITUTE(TEXT(BD7,"#,##0.00"),"-","△")&amp;"】"))</f>
        <v>【243.36】</v>
      </c>
      <c r="BE6" s="22">
        <f>IF(BE7="",NA(),BE7)</f>
        <v>271.31</v>
      </c>
      <c r="BF6" s="22">
        <f t="shared" ref="BF6:BN6" si="7">IF(BF7="",NA(),BF7)</f>
        <v>262.08999999999997</v>
      </c>
      <c r="BG6" s="22">
        <f t="shared" si="7"/>
        <v>207.56</v>
      </c>
      <c r="BH6" s="22">
        <f t="shared" si="7"/>
        <v>203.55</v>
      </c>
      <c r="BI6" s="22">
        <f t="shared" si="7"/>
        <v>181.3</v>
      </c>
      <c r="BJ6" s="22">
        <f t="shared" si="7"/>
        <v>398.98</v>
      </c>
      <c r="BK6" s="22">
        <f t="shared" si="7"/>
        <v>418.68</v>
      </c>
      <c r="BL6" s="22">
        <f t="shared" si="7"/>
        <v>395.68</v>
      </c>
      <c r="BM6" s="22">
        <f t="shared" si="7"/>
        <v>403.72</v>
      </c>
      <c r="BN6" s="22">
        <f t="shared" si="7"/>
        <v>400.21</v>
      </c>
      <c r="BO6" s="21" t="str">
        <f>IF(BO7="","",IF(BO7="-","【-】","【"&amp;SUBSTITUTE(TEXT(BO7,"#,##0.00"),"-","△")&amp;"】"))</f>
        <v>【265.93】</v>
      </c>
      <c r="BP6" s="22">
        <f>IF(BP7="",NA(),BP7)</f>
        <v>92.93</v>
      </c>
      <c r="BQ6" s="22">
        <f t="shared" ref="BQ6:BY6" si="8">IF(BQ7="",NA(),BQ7)</f>
        <v>96.8</v>
      </c>
      <c r="BR6" s="22">
        <f t="shared" si="8"/>
        <v>112.57</v>
      </c>
      <c r="BS6" s="22">
        <f t="shared" si="8"/>
        <v>92.25</v>
      </c>
      <c r="BT6" s="22">
        <f t="shared" si="8"/>
        <v>90.41</v>
      </c>
      <c r="BU6" s="22">
        <f t="shared" si="8"/>
        <v>98.64</v>
      </c>
      <c r="BV6" s="22">
        <f t="shared" si="8"/>
        <v>94.78</v>
      </c>
      <c r="BW6" s="22">
        <f t="shared" si="8"/>
        <v>97.59</v>
      </c>
      <c r="BX6" s="22">
        <f t="shared" si="8"/>
        <v>92.17</v>
      </c>
      <c r="BY6" s="22">
        <f t="shared" si="8"/>
        <v>92.83</v>
      </c>
      <c r="BZ6" s="21" t="str">
        <f>IF(BZ7="","",IF(BZ7="-","【-】","【"&amp;SUBSTITUTE(TEXT(BZ7,"#,##0.00"),"-","△")&amp;"】"))</f>
        <v>【97.82】</v>
      </c>
      <c r="CA6" s="22">
        <f>IF(CA7="",NA(),CA7)</f>
        <v>111.29</v>
      </c>
      <c r="CB6" s="22">
        <f t="shared" ref="CB6:CJ6" si="9">IF(CB7="",NA(),CB7)</f>
        <v>106.71</v>
      </c>
      <c r="CC6" s="22">
        <f t="shared" si="9"/>
        <v>108.01</v>
      </c>
      <c r="CD6" s="22">
        <f t="shared" si="9"/>
        <v>122.25</v>
      </c>
      <c r="CE6" s="22">
        <f t="shared" si="9"/>
        <v>124.76</v>
      </c>
      <c r="CF6" s="22">
        <f t="shared" si="9"/>
        <v>178.92</v>
      </c>
      <c r="CG6" s="22">
        <f t="shared" si="9"/>
        <v>181.3</v>
      </c>
      <c r="CH6" s="22">
        <f t="shared" si="9"/>
        <v>181.71</v>
      </c>
      <c r="CI6" s="22">
        <f t="shared" si="9"/>
        <v>188.51</v>
      </c>
      <c r="CJ6" s="22">
        <f t="shared" si="9"/>
        <v>189.43</v>
      </c>
      <c r="CK6" s="21" t="str">
        <f>IF(CK7="","",IF(CK7="-","【-】","【"&amp;SUBSTITUTE(TEXT(CK7,"#,##0.00"),"-","△")&amp;"】"))</f>
        <v>【177.56】</v>
      </c>
      <c r="CL6" s="22">
        <f>IF(CL7="",NA(),CL7)</f>
        <v>53.5</v>
      </c>
      <c r="CM6" s="22">
        <f t="shared" ref="CM6:CU6" si="10">IF(CM7="",NA(),CM7)</f>
        <v>50.69</v>
      </c>
      <c r="CN6" s="22">
        <f t="shared" si="10"/>
        <v>50.31</v>
      </c>
      <c r="CO6" s="22">
        <f t="shared" si="10"/>
        <v>50.18</v>
      </c>
      <c r="CP6" s="22">
        <f t="shared" si="10"/>
        <v>48.87</v>
      </c>
      <c r="CQ6" s="22">
        <f t="shared" si="10"/>
        <v>55.14</v>
      </c>
      <c r="CR6" s="22">
        <f t="shared" si="10"/>
        <v>55.89</v>
      </c>
      <c r="CS6" s="22">
        <f t="shared" si="10"/>
        <v>55.72</v>
      </c>
      <c r="CT6" s="22">
        <f t="shared" si="10"/>
        <v>55.31</v>
      </c>
      <c r="CU6" s="22">
        <f t="shared" si="10"/>
        <v>55.14</v>
      </c>
      <c r="CV6" s="21" t="str">
        <f>IF(CV7="","",IF(CV7="-","【-】","【"&amp;SUBSTITUTE(TEXT(CV7,"#,##0.00"),"-","△")&amp;"】"))</f>
        <v>【59.81】</v>
      </c>
      <c r="CW6" s="22">
        <f>IF(CW7="",NA(),CW7)</f>
        <v>78.760000000000005</v>
      </c>
      <c r="CX6" s="22">
        <f t="shared" ref="CX6:DF6" si="11">IF(CX7="",NA(),CX7)</f>
        <v>81.58</v>
      </c>
      <c r="CY6" s="22">
        <f t="shared" si="11"/>
        <v>81.33</v>
      </c>
      <c r="CZ6" s="22">
        <f t="shared" si="11"/>
        <v>81.180000000000007</v>
      </c>
      <c r="DA6" s="22">
        <f t="shared" si="11"/>
        <v>83.42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53.29</v>
      </c>
      <c r="DI6" s="22">
        <f t="shared" ref="DI6:DQ6" si="12">IF(DI7="",NA(),DI7)</f>
        <v>54.48</v>
      </c>
      <c r="DJ6" s="22">
        <f t="shared" si="12"/>
        <v>55.63</v>
      </c>
      <c r="DK6" s="22">
        <f t="shared" si="12"/>
        <v>57.35</v>
      </c>
      <c r="DL6" s="22">
        <f t="shared" si="12"/>
        <v>57.7</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2">
        <f>IF(ED7="",NA(),ED7)</f>
        <v>0.61</v>
      </c>
      <c r="EE6" s="22">
        <f t="shared" ref="EE6:EM6" si="14">IF(EE7="",NA(),EE7)</f>
        <v>0.05</v>
      </c>
      <c r="EF6" s="22">
        <f t="shared" si="14"/>
        <v>0.79</v>
      </c>
      <c r="EG6" s="22">
        <f t="shared" si="14"/>
        <v>0.2</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313700</v>
      </c>
      <c r="D7" s="24">
        <v>46</v>
      </c>
      <c r="E7" s="24">
        <v>1</v>
      </c>
      <c r="F7" s="24">
        <v>0</v>
      </c>
      <c r="G7" s="24">
        <v>1</v>
      </c>
      <c r="H7" s="24" t="s">
        <v>93</v>
      </c>
      <c r="I7" s="24" t="s">
        <v>94</v>
      </c>
      <c r="J7" s="24" t="s">
        <v>95</v>
      </c>
      <c r="K7" s="24" t="s">
        <v>96</v>
      </c>
      <c r="L7" s="24" t="s">
        <v>97</v>
      </c>
      <c r="M7" s="24" t="s">
        <v>98</v>
      </c>
      <c r="N7" s="25" t="s">
        <v>99</v>
      </c>
      <c r="O7" s="25">
        <v>83.31</v>
      </c>
      <c r="P7" s="25">
        <v>97.49</v>
      </c>
      <c r="Q7" s="25">
        <v>2464</v>
      </c>
      <c r="R7" s="25">
        <v>16334</v>
      </c>
      <c r="S7" s="25">
        <v>77.930000000000007</v>
      </c>
      <c r="T7" s="25">
        <v>209.6</v>
      </c>
      <c r="U7" s="25">
        <v>15806</v>
      </c>
      <c r="V7" s="25">
        <v>44.86</v>
      </c>
      <c r="W7" s="25">
        <v>352.34</v>
      </c>
      <c r="X7" s="25">
        <v>105.92</v>
      </c>
      <c r="Y7" s="25">
        <v>108.58</v>
      </c>
      <c r="Z7" s="25">
        <v>123.5</v>
      </c>
      <c r="AA7" s="25">
        <v>114.5</v>
      </c>
      <c r="AB7" s="25">
        <v>113.03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773.73</v>
      </c>
      <c r="AU7" s="25">
        <v>771</v>
      </c>
      <c r="AV7" s="25">
        <v>778.08</v>
      </c>
      <c r="AW7" s="25">
        <v>741.37</v>
      </c>
      <c r="AX7" s="25">
        <v>451.45</v>
      </c>
      <c r="AY7" s="25">
        <v>379.08</v>
      </c>
      <c r="AZ7" s="25">
        <v>367.55</v>
      </c>
      <c r="BA7" s="25">
        <v>378.56</v>
      </c>
      <c r="BB7" s="25">
        <v>364.46</v>
      </c>
      <c r="BC7" s="25">
        <v>338.89</v>
      </c>
      <c r="BD7" s="25">
        <v>243.36</v>
      </c>
      <c r="BE7" s="25">
        <v>271.31</v>
      </c>
      <c r="BF7" s="25">
        <v>262.08999999999997</v>
      </c>
      <c r="BG7" s="25">
        <v>207.56</v>
      </c>
      <c r="BH7" s="25">
        <v>203.55</v>
      </c>
      <c r="BI7" s="25">
        <v>181.3</v>
      </c>
      <c r="BJ7" s="25">
        <v>398.98</v>
      </c>
      <c r="BK7" s="25">
        <v>418.68</v>
      </c>
      <c r="BL7" s="25">
        <v>395.68</v>
      </c>
      <c r="BM7" s="25">
        <v>403.72</v>
      </c>
      <c r="BN7" s="25">
        <v>400.21</v>
      </c>
      <c r="BO7" s="25">
        <v>265.93</v>
      </c>
      <c r="BP7" s="25">
        <v>92.93</v>
      </c>
      <c r="BQ7" s="25">
        <v>96.8</v>
      </c>
      <c r="BR7" s="25">
        <v>112.57</v>
      </c>
      <c r="BS7" s="25">
        <v>92.25</v>
      </c>
      <c r="BT7" s="25">
        <v>90.41</v>
      </c>
      <c r="BU7" s="25">
        <v>98.64</v>
      </c>
      <c r="BV7" s="25">
        <v>94.78</v>
      </c>
      <c r="BW7" s="25">
        <v>97.59</v>
      </c>
      <c r="BX7" s="25">
        <v>92.17</v>
      </c>
      <c r="BY7" s="25">
        <v>92.83</v>
      </c>
      <c r="BZ7" s="25">
        <v>97.82</v>
      </c>
      <c r="CA7" s="25">
        <v>111.29</v>
      </c>
      <c r="CB7" s="25">
        <v>106.71</v>
      </c>
      <c r="CC7" s="25">
        <v>108.01</v>
      </c>
      <c r="CD7" s="25">
        <v>122.25</v>
      </c>
      <c r="CE7" s="25">
        <v>124.76</v>
      </c>
      <c r="CF7" s="25">
        <v>178.92</v>
      </c>
      <c r="CG7" s="25">
        <v>181.3</v>
      </c>
      <c r="CH7" s="25">
        <v>181.71</v>
      </c>
      <c r="CI7" s="25">
        <v>188.51</v>
      </c>
      <c r="CJ7" s="25">
        <v>189.43</v>
      </c>
      <c r="CK7" s="25">
        <v>177.56</v>
      </c>
      <c r="CL7" s="25">
        <v>53.5</v>
      </c>
      <c r="CM7" s="25">
        <v>50.69</v>
      </c>
      <c r="CN7" s="25">
        <v>50.31</v>
      </c>
      <c r="CO7" s="25">
        <v>50.18</v>
      </c>
      <c r="CP7" s="25">
        <v>48.87</v>
      </c>
      <c r="CQ7" s="25">
        <v>55.14</v>
      </c>
      <c r="CR7" s="25">
        <v>55.89</v>
      </c>
      <c r="CS7" s="25">
        <v>55.72</v>
      </c>
      <c r="CT7" s="25">
        <v>55.31</v>
      </c>
      <c r="CU7" s="25">
        <v>55.14</v>
      </c>
      <c r="CV7" s="25">
        <v>59.81</v>
      </c>
      <c r="CW7" s="25">
        <v>78.760000000000005</v>
      </c>
      <c r="CX7" s="25">
        <v>81.58</v>
      </c>
      <c r="CY7" s="25">
        <v>81.33</v>
      </c>
      <c r="CZ7" s="25">
        <v>81.180000000000007</v>
      </c>
      <c r="DA7" s="25">
        <v>83.42</v>
      </c>
      <c r="DB7" s="25">
        <v>81.39</v>
      </c>
      <c r="DC7" s="25">
        <v>81.27</v>
      </c>
      <c r="DD7" s="25">
        <v>81.260000000000005</v>
      </c>
      <c r="DE7" s="25">
        <v>80.36</v>
      </c>
      <c r="DF7" s="25">
        <v>80.13</v>
      </c>
      <c r="DG7" s="25">
        <v>89.42</v>
      </c>
      <c r="DH7" s="25">
        <v>53.29</v>
      </c>
      <c r="DI7" s="25">
        <v>54.48</v>
      </c>
      <c r="DJ7" s="25">
        <v>55.63</v>
      </c>
      <c r="DK7" s="25">
        <v>57.35</v>
      </c>
      <c r="DL7" s="25">
        <v>57.7</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0.61</v>
      </c>
      <c r="EE7" s="25">
        <v>0.05</v>
      </c>
      <c r="EF7" s="25">
        <v>0.79</v>
      </c>
      <c r="EG7" s="25">
        <v>0.2</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2025-01-24T06:53:00Z</dcterms:created>
  <dcterms:modified xsi:type="dcterms:W3CDTF">2025-01-28T08:20:30Z</dcterms:modified>
  <cp:category/>
</cp:coreProperties>
</file>