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0.101\財政課\管財係共有ﾌｧｲﾙ\11_駐車場\12_照会等\R06\20250128_公営企業に係る経営比較分析表（令和５年度決算）の分析等について（依頼）\"/>
    </mc:Choice>
  </mc:AlternateContent>
  <xr:revisionPtr revIDLastSave="0" documentId="13_ncr:1_{34B411B3-E651-46C6-87F7-FFADC5571233}" xr6:coauthVersionLast="47" xr6:coauthVersionMax="47" xr10:uidLastSave="{00000000-0000-0000-0000-000000000000}"/>
  <workbookProtection workbookAlgorithmName="SHA-512" workbookHashValue="lgEpuIwKT/ogLILylSQg3Il/U/lVGpGW83X8CjodIH7Swn67mMjMSrqimYUMrc07l/6IJX1tUUTBdR6xLvUqDA==" workbookSaltValue="aAEghSP6wqmZ11XQ1zIOxw==" workbookSpinCount="100000" lockStructure="1"/>
  <bookViews>
    <workbookView xWindow="-12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JV52" i="4" s="1"/>
  <c r="BQ7" i="5"/>
  <c r="JC52" i="4" s="1"/>
  <c r="BO7" i="5"/>
  <c r="BN7" i="5"/>
  <c r="BM7" i="5"/>
  <c r="BL7" i="5"/>
  <c r="BK7" i="5"/>
  <c r="BJ7" i="5"/>
  <c r="BI7" i="5"/>
  <c r="GQ52" i="4" s="1"/>
  <c r="BH7" i="5"/>
  <c r="FX52" i="4" s="1"/>
  <c r="BG7" i="5"/>
  <c r="BF7" i="5"/>
  <c r="BD7" i="5"/>
  <c r="CS53" i="4" s="1"/>
  <c r="BC7" i="5"/>
  <c r="BZ53" i="4" s="1"/>
  <c r="BB7" i="5"/>
  <c r="BA7" i="5"/>
  <c r="AZ7" i="5"/>
  <c r="U53" i="4" s="1"/>
  <c r="AY7" i="5"/>
  <c r="CS52" i="4" s="1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HX10" i="4" s="1"/>
  <c r="U7" i="5"/>
  <c r="LJ8" i="4" s="1"/>
  <c r="T7" i="5"/>
  <c r="S7" i="5"/>
  <c r="R7" i="5"/>
  <c r="Q7" i="5"/>
  <c r="CF10" i="4" s="1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FE53" i="4"/>
  <c r="EL53" i="4"/>
  <c r="BG53" i="4"/>
  <c r="AN53" i="4"/>
  <c r="LH52" i="4"/>
  <c r="KO52" i="4"/>
  <c r="HJ52" i="4"/>
  <c r="FE52" i="4"/>
  <c r="EL52" i="4"/>
  <c r="BZ52" i="4"/>
  <c r="BG52" i="4"/>
  <c r="U52" i="4"/>
  <c r="MA32" i="4"/>
  <c r="LH32" i="4"/>
  <c r="KO32" i="4"/>
  <c r="JV32" i="4"/>
  <c r="JC32" i="4"/>
  <c r="HJ32" i="4"/>
  <c r="GQ32" i="4"/>
  <c r="FE32" i="4"/>
  <c r="EL32" i="4"/>
  <c r="BG32" i="4"/>
  <c r="AN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DU10" i="4"/>
  <c r="B10" i="4"/>
  <c r="JQ8" i="4"/>
  <c r="HX8" i="4"/>
  <c r="CF8" i="4"/>
  <c r="AQ8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LT76" i="4" l="1"/>
  <c r="GQ51" i="4"/>
  <c r="LH30" i="4"/>
  <c r="IE76" i="4"/>
  <c r="BZ51" i="4"/>
  <c r="GQ30" i="4"/>
  <c r="BZ30" i="4"/>
  <c r="BK76" i="4"/>
  <c r="LH51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</calcChain>
</file>

<file path=xl/sharedStrings.xml><?xml version="1.0" encoding="utf-8"?>
<sst xmlns="http://schemas.openxmlformats.org/spreadsheetml/2006/main" count="278" uniqueCount="129">
  <si>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</si>
  <si>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</si>
  <si>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</si>
  <si>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</si>
  <si>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</si>
  <si>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</si>
  <si>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</si>
  <si>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</si>
  <si>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</si>
  <si>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</si>
  <si>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</si>
  <si>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</si>
  <si>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</si>
  <si>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</si>
  <si>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</si>
  <si>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</si>
  <si>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</si>
  <si>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</si>
  <si>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</si>
  <si>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</si>
  <si>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</si>
  <si>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</si>
  <si>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</si>
  <si>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</si>
  <si>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</si>
  <si>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</si>
  <si>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</si>
  <si>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</si>
  <si>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</si>
  <si>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</si>
  <si>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</si>
  <si>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</si>
  <si>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</si>
  <si>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</si>
  <si>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</si>
  <si>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</si>
  <si>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</si>
  <si>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</si>
  <si>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</si>
  <si>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</si>
  <si>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</si>
  <si>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</si>
  <si>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</si>
  <si>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</si>
  <si>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</si>
  <si>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</si>
  <si>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</si>
  <si>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</si>
  <si>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</si>
  <si>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</si>
  <si>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</si>
  <si>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</si>
  <si>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</si>
  <si>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</si>
  <si>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</si>
  <si>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</si>
  <si>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</si>
  <si>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</si>
  <si>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</si>
  <si>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</si>
  <si>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</si>
  <si>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</si>
  <si>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</si>
  <si>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</si>
  <si>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</si>
  <si>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</si>
  <si>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</si>
  <si>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</si>
  <si>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</si>
  <si>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</si>
  <si>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</si>
  <si>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</si>
  <si>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</si>
  <si>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</si>
  <si>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</si>
  <si>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</si>
  <si>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</si>
  <si>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</si>
  <si>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</si>
  <si>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</si>
  <si>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</si>
  <si>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</si>
  <si>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</si>
  <si>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</si>
  <si>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</si>
  <si>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</si>
  <si>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</si>
  <si>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</si>
  <si>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</si>
  <si>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</si>
  <si>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</si>
  <si>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</si>
  <si>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</si>
  <si>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</si>
  <si>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</si>
  <si>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</si>
  <si>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</si>
  <si>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</si>
  <si>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</si>
  <si>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</si>
  <si>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</si>
  <si>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</si>
  <si>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</si>
  <si>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</si>
  <si>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</si>
  <si>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</si>
  <si>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</si>
  <si>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</si>
  <si>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</si>
  <si>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鳥取県　倉吉市</t>
  </si>
  <si>
    <t>市営新町駐車場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</si>
  <si>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</si>
  <si>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</si>
  <si>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</si>
  <si>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</si>
  <si>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</si>
  <si>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</si>
  <si>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</si>
  <si>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</si>
  <si>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</si>
  <si>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</si>
  <si>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</si>
  <si>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</si>
  <si>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</si>
  <si>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</si>
  <si>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⑪稼働率が類似施設平均値より低い理由は、コインパーキングである一般駐車場の稼働率が低いため。収容台数112区画のうち92区画の定期駐車場の稼働率・料金収入は安定している。</t>
    <phoneticPr fontId="5"/>
  </si>
  <si>
    <t>施設が老朽化しているため、更新、改修、撤去などの計画は、状況を勘案して早めに修正し、安全管理に努めたい。民間活用を含めた改革は今後の検討事項。</t>
    <phoneticPr fontId="5"/>
  </si>
  <si>
    <t>①収益的収支比率は、黒字であることを示す100％以上を維持している。今後も定期駐車場の利用者が極端に減少しない限り、健全経営が見込まれる。
②③令和元年度以降、他会計からの繰入はない。
④売上高GOP比率は、公営企業として高い収益性を保っており、経営は健全であるといえる。
⑤EBITDAは、施設の規模が小さいものの、高い収益性を保っている。</t>
    <rPh sb="72" eb="74">
      <t>レイワ</t>
    </rPh>
    <rPh sb="74" eb="77">
      <t>ガンネンド</t>
    </rPh>
    <rPh sb="77" eb="79">
      <t>イコウ</t>
    </rPh>
    <phoneticPr fontId="5"/>
  </si>
  <si>
    <t>⑩企業債残高はなく新たな設備投資も今後の収益等で賄える。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</si>
</sst>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660</c:v>
                </c:pt>
                <c:pt idx="1">
                  <c:v>769.4</c:v>
                </c:pt>
                <c:pt idx="2">
                  <c:v>632.6</c:v>
                </c:pt>
                <c:pt idx="3">
                  <c:v>612</c:v>
                </c:pt>
                <c:pt idx="4">
                  <c:v>488.2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C-4355-878B-A8851DAA8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C-4355-878B-A8851DAA8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E-49C7-8700-13DA621DC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E-49C7-8700-13DA621DC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79E-4594-A7EA-4F77293A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E-4594-A7EA-4F77293A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F30-42FD-8EEE-1A31D707D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0-42FD-8EEE-1A31D707D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8-45AA-A896-CA7276B99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8-45AA-A896-CA7276B99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8-4FB7-B866-3F604164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8-4FB7-B866-3F604164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104.5</c:v>
                </c:pt>
                <c:pt idx="1">
                  <c:v>95.5</c:v>
                </c:pt>
                <c:pt idx="2">
                  <c:v>92.9</c:v>
                </c:pt>
                <c:pt idx="3">
                  <c:v>100</c:v>
                </c:pt>
                <c:pt idx="4">
                  <c:v>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B-481F-AD36-E70341546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B-481F-AD36-E70341546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84.7</c:v>
                </c:pt>
                <c:pt idx="1">
                  <c:v>87</c:v>
                </c:pt>
                <c:pt idx="2">
                  <c:v>84.2</c:v>
                </c:pt>
                <c:pt idx="3">
                  <c:v>83.7</c:v>
                </c:pt>
                <c:pt idx="4">
                  <c:v>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2-46C6-92AC-3F8629FD7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2-46C6-92AC-3F8629FD7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5477</c:v>
                </c:pt>
                <c:pt idx="1">
                  <c:v>5134</c:v>
                </c:pt>
                <c:pt idx="2">
                  <c:v>5070</c:v>
                </c:pt>
                <c:pt idx="3">
                  <c:v>5473</c:v>
                </c:pt>
                <c:pt idx="4">
                  <c:v>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1-4A29-8FF3-BC25410F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1-4A29-8FF3-BC25410F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U1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15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15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3" t="str">
        <f>データ!H6&amp;"　"&amp;データ!I6</f>
        <v>鳥取県倉吉市　市営新町駐車場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27" t="s">
        <v>9</v>
      </c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9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2688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30" t="s">
        <v>10</v>
      </c>
      <c r="NE8" s="131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117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51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112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82" t="s">
        <v>24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82" t="s">
        <v>25</v>
      </c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6"/>
      <c r="MX14" s="6"/>
      <c r="MY14" s="6"/>
      <c r="MZ14" s="6"/>
      <c r="NA14" s="6"/>
      <c r="NB14" s="7"/>
      <c r="NC14" s="2"/>
      <c r="ND14" s="85" t="s">
        <v>26</v>
      </c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7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9"/>
      <c r="MX15" s="9"/>
      <c r="MY15" s="9"/>
      <c r="MZ15" s="9"/>
      <c r="NA15" s="9"/>
      <c r="NB15" s="10"/>
      <c r="NC15" s="2"/>
      <c r="ND15" s="88" t="s">
        <v>127</v>
      </c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90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90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90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90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90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90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90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90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90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90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90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90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90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90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90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90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660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769.4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632.6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612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488.2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104.5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95.5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92.9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100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91.1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85" t="s">
        <v>28</v>
      </c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7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128</v>
      </c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90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90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90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90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90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90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90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90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90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90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90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90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90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90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90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88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90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85" t="s">
        <v>30</v>
      </c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7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125</v>
      </c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90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90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90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84.7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87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84.2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83.7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79.5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5477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5134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5070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5473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4728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90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90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90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90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90"/>
    </row>
    <row r="57" spans="1:382" ht="13.5" customHeight="1" x14ac:dyDescent="0.15">
      <c r="A57" s="2"/>
      <c r="B57" s="25"/>
      <c r="NB57" s="26"/>
      <c r="NC57" s="2"/>
      <c r="ND57" s="88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90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90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90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82" t="s">
        <v>31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9"/>
      <c r="MX60" s="9"/>
      <c r="MY60" s="9"/>
      <c r="MZ60" s="9"/>
      <c r="NA60" s="9"/>
      <c r="NB60" s="10"/>
      <c r="NC60" s="2"/>
      <c r="ND60" s="88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90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9"/>
      <c r="MX61" s="9"/>
      <c r="MY61" s="9"/>
      <c r="MZ61" s="9"/>
      <c r="NA61" s="9"/>
      <c r="NB61" s="10"/>
      <c r="NC61" s="2"/>
      <c r="ND61" s="88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90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90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84" t="s">
        <v>32</v>
      </c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90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85" t="s">
        <v>33</v>
      </c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7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126</v>
      </c>
      <c r="NE66" s="89"/>
      <c r="NF66" s="89"/>
      <c r="NG66" s="89"/>
      <c r="NH66" s="89"/>
      <c r="NI66" s="89"/>
      <c r="NJ66" s="89"/>
      <c r="NK66" s="89"/>
      <c r="NL66" s="89"/>
      <c r="NM66" s="89"/>
      <c r="NN66" s="89"/>
      <c r="NO66" s="89"/>
      <c r="NP66" s="89"/>
      <c r="NQ66" s="89"/>
      <c r="NR66" s="90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3">
        <f>データ!CM7</f>
        <v>12</v>
      </c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89"/>
      <c r="NF67" s="89"/>
      <c r="NG67" s="89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90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6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89"/>
      <c r="NF68" s="89"/>
      <c r="NG68" s="89"/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90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6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89"/>
      <c r="NF69" s="89"/>
      <c r="NG69" s="89"/>
      <c r="NH69" s="89"/>
      <c r="NI69" s="89"/>
      <c r="NJ69" s="89"/>
      <c r="NK69" s="89"/>
      <c r="NL69" s="89"/>
      <c r="NM69" s="89"/>
      <c r="NN69" s="89"/>
      <c r="NO69" s="89"/>
      <c r="NP69" s="89"/>
      <c r="NQ69" s="89"/>
      <c r="NR69" s="90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9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89"/>
      <c r="NF70" s="89"/>
      <c r="NG70" s="89"/>
      <c r="NH70" s="89"/>
      <c r="NI70" s="89"/>
      <c r="NJ70" s="89"/>
      <c r="NK70" s="89"/>
      <c r="NL70" s="89"/>
      <c r="NM70" s="89"/>
      <c r="NN70" s="89"/>
      <c r="NO70" s="89"/>
      <c r="NP70" s="89"/>
      <c r="NQ70" s="89"/>
      <c r="NR70" s="90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89"/>
      <c r="NF71" s="89"/>
      <c r="NG71" s="89"/>
      <c r="NH71" s="89"/>
      <c r="NI71" s="89"/>
      <c r="NJ71" s="89"/>
      <c r="NK71" s="89"/>
      <c r="NL71" s="89"/>
      <c r="NM71" s="89"/>
      <c r="NN71" s="89"/>
      <c r="NO71" s="89"/>
      <c r="NP71" s="89"/>
      <c r="NQ71" s="89"/>
      <c r="NR71" s="90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84" t="s">
        <v>34</v>
      </c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89"/>
      <c r="NF72" s="89"/>
      <c r="NG72" s="89"/>
      <c r="NH72" s="89"/>
      <c r="NI72" s="89"/>
      <c r="NJ72" s="89"/>
      <c r="NK72" s="89"/>
      <c r="NL72" s="89"/>
      <c r="NM72" s="89"/>
      <c r="NN72" s="89"/>
      <c r="NO72" s="89"/>
      <c r="NP72" s="89"/>
      <c r="NQ72" s="89"/>
      <c r="NR72" s="90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89"/>
      <c r="NF73" s="89"/>
      <c r="NG73" s="89"/>
      <c r="NH73" s="89"/>
      <c r="NI73" s="89"/>
      <c r="NJ73" s="89"/>
      <c r="NK73" s="89"/>
      <c r="NL73" s="89"/>
      <c r="NM73" s="89"/>
      <c r="NN73" s="89"/>
      <c r="NO73" s="89"/>
      <c r="NP73" s="89"/>
      <c r="NQ73" s="89"/>
      <c r="NR73" s="90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89"/>
      <c r="NF74" s="89"/>
      <c r="NG74" s="89"/>
      <c r="NH74" s="89"/>
      <c r="NI74" s="89"/>
      <c r="NJ74" s="89"/>
      <c r="NK74" s="89"/>
      <c r="NL74" s="89"/>
      <c r="NM74" s="89"/>
      <c r="NN74" s="89"/>
      <c r="NO74" s="89"/>
      <c r="NP74" s="89"/>
      <c r="NQ74" s="89"/>
      <c r="NR74" s="90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89"/>
      <c r="NF75" s="89"/>
      <c r="NG75" s="89"/>
      <c r="NH75" s="89"/>
      <c r="NI75" s="89"/>
      <c r="NJ75" s="89"/>
      <c r="NK75" s="89"/>
      <c r="NL75" s="89"/>
      <c r="NM75" s="89"/>
      <c r="NN75" s="89"/>
      <c r="NO75" s="89"/>
      <c r="NP75" s="89"/>
      <c r="NQ75" s="89"/>
      <c r="NR75" s="90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R01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  <c r="AG76" s="70" t="str">
        <f>データ!$C$11</f>
        <v>R02</v>
      </c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2"/>
      <c r="AV76" s="70" t="str">
        <f>データ!$D$11</f>
        <v>R03</v>
      </c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2"/>
      <c r="BK76" s="70" t="str">
        <f>データ!$E$11</f>
        <v>R04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  <c r="BZ76" s="70" t="str">
        <f>データ!$F$11</f>
        <v>R05</v>
      </c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2"/>
      <c r="CP76" s="2"/>
      <c r="CQ76" s="2"/>
      <c r="CR76" s="2"/>
      <c r="CS76" s="2"/>
      <c r="CT76" s="2"/>
      <c r="CU76" s="2"/>
      <c r="CV76" s="73">
        <f>データ!CN7</f>
        <v>17058</v>
      </c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70" t="str">
        <f>データ!$B$11</f>
        <v>R01</v>
      </c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2"/>
      <c r="HA76" s="70" t="str">
        <f>データ!$C$11</f>
        <v>R02</v>
      </c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2"/>
      <c r="HP76" s="70" t="str">
        <f>データ!$D$11</f>
        <v>R03</v>
      </c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2"/>
      <c r="IE76" s="70" t="str">
        <f>データ!$E$11</f>
        <v>R04</v>
      </c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2"/>
      <c r="IT76" s="70" t="str">
        <f>データ!$F$11</f>
        <v>R05</v>
      </c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70" t="str">
        <f>データ!$B$11</f>
        <v>R01</v>
      </c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2"/>
      <c r="KP76" s="70" t="str">
        <f>データ!$C$11</f>
        <v>R02</v>
      </c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2"/>
      <c r="LE76" s="70" t="str">
        <f>データ!$D$11</f>
        <v>R03</v>
      </c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2"/>
      <c r="LT76" s="70" t="str">
        <f>データ!$E$11</f>
        <v>R04</v>
      </c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2"/>
      <c r="MI76" s="70" t="str">
        <f>データ!$F$11</f>
        <v>R05</v>
      </c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  <c r="MX76" s="2"/>
      <c r="MY76" s="2"/>
      <c r="MZ76" s="2"/>
      <c r="NA76" s="2"/>
      <c r="NB76" s="2"/>
      <c r="NC76" s="32"/>
      <c r="ND76" s="88"/>
      <c r="NE76" s="89"/>
      <c r="NF76" s="89"/>
      <c r="NG76" s="89"/>
      <c r="NH76" s="89"/>
      <c r="NI76" s="89"/>
      <c r="NJ76" s="89"/>
      <c r="NK76" s="89"/>
      <c r="NL76" s="89"/>
      <c r="NM76" s="89"/>
      <c r="NN76" s="89"/>
      <c r="NO76" s="89"/>
      <c r="NP76" s="89"/>
      <c r="NQ76" s="89"/>
      <c r="NR76" s="90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6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8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89"/>
      <c r="NF77" s="89"/>
      <c r="NG77" s="89"/>
      <c r="NH77" s="89"/>
      <c r="NI77" s="89"/>
      <c r="NJ77" s="89"/>
      <c r="NK77" s="89"/>
      <c r="NL77" s="89"/>
      <c r="NM77" s="89"/>
      <c r="NN77" s="89"/>
      <c r="NO77" s="89"/>
      <c r="NP77" s="89"/>
      <c r="NQ77" s="89"/>
      <c r="NR77" s="90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6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8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89"/>
      <c r="NF78" s="89"/>
      <c r="NG78" s="89"/>
      <c r="NH78" s="89"/>
      <c r="NI78" s="89"/>
      <c r="NJ78" s="89"/>
      <c r="NK78" s="89"/>
      <c r="NL78" s="89"/>
      <c r="NM78" s="89"/>
      <c r="NN78" s="89"/>
      <c r="NO78" s="89"/>
      <c r="NP78" s="89"/>
      <c r="NQ78" s="89"/>
      <c r="NR78" s="90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9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89"/>
      <c r="NF79" s="89"/>
      <c r="NG79" s="89"/>
      <c r="NH79" s="89"/>
      <c r="NI79" s="89"/>
      <c r="NJ79" s="89"/>
      <c r="NK79" s="89"/>
      <c r="NL79" s="89"/>
      <c r="NM79" s="89"/>
      <c r="NN79" s="89"/>
      <c r="NO79" s="89"/>
      <c r="NP79" s="89"/>
      <c r="NQ79" s="89"/>
      <c r="NR79" s="90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89"/>
      <c r="NF80" s="89"/>
      <c r="NG80" s="89"/>
      <c r="NH80" s="89"/>
      <c r="NI80" s="89"/>
      <c r="NJ80" s="89"/>
      <c r="NK80" s="89"/>
      <c r="NL80" s="89"/>
      <c r="NM80" s="89"/>
      <c r="NN80" s="89"/>
      <c r="NO80" s="89"/>
      <c r="NP80" s="89"/>
      <c r="NQ80" s="89"/>
      <c r="NR80" s="90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89"/>
      <c r="NF81" s="89"/>
      <c r="NG81" s="89"/>
      <c r="NH81" s="89"/>
      <c r="NI81" s="89"/>
      <c r="NJ81" s="89"/>
      <c r="NK81" s="89"/>
      <c r="NL81" s="89"/>
      <c r="NM81" s="89"/>
      <c r="NN81" s="89"/>
      <c r="NO81" s="89"/>
      <c r="NP81" s="89"/>
      <c r="NQ81" s="89"/>
      <c r="NR81" s="90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PGy95T5+BCsmkzJTeNmrD5mJ3TsYPuXbEuVV2Rhwffz93sxs/0DalCIhJ2pwTcHdjFf/eb80/lGYs4gDkBRtw==" saltValue="RDWl6Y6OsrpNBRACQ5VKC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IR31:JB31"/>
    <mergeCell ref="JC31:JU31"/>
    <mergeCell ref="JV31:KN3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HJ52:IB52"/>
    <mergeCell ref="IR52:JB52"/>
    <mergeCell ref="JC52:JU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63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5" t="s">
        <v>64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5" t="s">
        <v>65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 t="s">
        <v>66</v>
      </c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45" t="s">
        <v>67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 t="s">
        <v>68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6" t="s">
        <v>69</v>
      </c>
      <c r="CN4" s="136" t="s">
        <v>70</v>
      </c>
      <c r="CO4" s="138" t="s">
        <v>71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35" t="s">
        <v>72</v>
      </c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8" t="s">
        <v>73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101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102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103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100</v>
      </c>
      <c r="CD5" s="47" t="s">
        <v>103</v>
      </c>
      <c r="CE5" s="47" t="s">
        <v>92</v>
      </c>
      <c r="CF5" s="47" t="s">
        <v>101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37"/>
      <c r="CN5" s="137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101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104</v>
      </c>
      <c r="B6" s="48">
        <f>B8</f>
        <v>2023</v>
      </c>
      <c r="C6" s="48">
        <f t="shared" ref="C6:X6" si="1">C8</f>
        <v>312037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鳥取県倉吉市</v>
      </c>
      <c r="I6" s="48" t="str">
        <f t="shared" si="1"/>
        <v>市営新町駐車場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51</v>
      </c>
      <c r="S6" s="50" t="str">
        <f t="shared" si="1"/>
        <v>無</v>
      </c>
      <c r="T6" s="50" t="str">
        <f t="shared" si="1"/>
        <v>無</v>
      </c>
      <c r="U6" s="51">
        <f t="shared" si="1"/>
        <v>2688</v>
      </c>
      <c r="V6" s="51">
        <f t="shared" si="1"/>
        <v>112</v>
      </c>
      <c r="W6" s="51">
        <f t="shared" si="1"/>
        <v>200</v>
      </c>
      <c r="X6" s="50" t="str">
        <f t="shared" si="1"/>
        <v>無</v>
      </c>
      <c r="Y6" s="52">
        <f>IF(Y8="-",NA(),Y8)</f>
        <v>660</v>
      </c>
      <c r="Z6" s="52">
        <f t="shared" ref="Z6:AH6" si="2">IF(Z8="-",NA(),Z8)</f>
        <v>769.4</v>
      </c>
      <c r="AA6" s="52">
        <f t="shared" si="2"/>
        <v>632.6</v>
      </c>
      <c r="AB6" s="52">
        <f t="shared" si="2"/>
        <v>612</v>
      </c>
      <c r="AC6" s="52">
        <f t="shared" si="2"/>
        <v>488.2</v>
      </c>
      <c r="AD6" s="52">
        <f t="shared" si="2"/>
        <v>754.2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84.7</v>
      </c>
      <c r="BG6" s="52">
        <f t="shared" ref="BG6:BO6" si="5">IF(BG8="-",NA(),BG8)</f>
        <v>87</v>
      </c>
      <c r="BH6" s="52">
        <f t="shared" si="5"/>
        <v>84.2</v>
      </c>
      <c r="BI6" s="52">
        <f t="shared" si="5"/>
        <v>83.7</v>
      </c>
      <c r="BJ6" s="52">
        <f t="shared" si="5"/>
        <v>79.5</v>
      </c>
      <c r="BK6" s="52">
        <f t="shared" si="5"/>
        <v>33.6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5477</v>
      </c>
      <c r="BR6" s="53">
        <f t="shared" ref="BR6:BZ6" si="6">IF(BR8="-",NA(),BR8)</f>
        <v>5134</v>
      </c>
      <c r="BS6" s="53">
        <f t="shared" si="6"/>
        <v>5070</v>
      </c>
      <c r="BT6" s="53">
        <f t="shared" si="6"/>
        <v>5473</v>
      </c>
      <c r="BU6" s="53">
        <f t="shared" si="6"/>
        <v>4728</v>
      </c>
      <c r="BV6" s="53">
        <f t="shared" si="6"/>
        <v>7940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12</v>
      </c>
      <c r="CN6" s="51">
        <f t="shared" si="7"/>
        <v>17058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104.5</v>
      </c>
      <c r="DL6" s="52">
        <f t="shared" ref="DL6:DT6" si="9">IF(DL8="-",NA(),DL8)</f>
        <v>95.5</v>
      </c>
      <c r="DM6" s="52">
        <f t="shared" si="9"/>
        <v>92.9</v>
      </c>
      <c r="DN6" s="52">
        <f t="shared" si="9"/>
        <v>100</v>
      </c>
      <c r="DO6" s="52">
        <f t="shared" si="9"/>
        <v>91.1</v>
      </c>
      <c r="DP6" s="52">
        <f t="shared" si="9"/>
        <v>295.5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106</v>
      </c>
      <c r="B7" s="48">
        <f t="shared" ref="B7:X7" si="10">B8</f>
        <v>2023</v>
      </c>
      <c r="C7" s="48">
        <f t="shared" si="10"/>
        <v>312037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鳥取県　倉吉市</v>
      </c>
      <c r="I7" s="48" t="str">
        <f t="shared" si="10"/>
        <v>市営新町駐車場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51</v>
      </c>
      <c r="S7" s="50" t="str">
        <f t="shared" si="10"/>
        <v>無</v>
      </c>
      <c r="T7" s="50" t="str">
        <f t="shared" si="10"/>
        <v>無</v>
      </c>
      <c r="U7" s="51">
        <f t="shared" si="10"/>
        <v>2688</v>
      </c>
      <c r="V7" s="51">
        <f t="shared" si="10"/>
        <v>112</v>
      </c>
      <c r="W7" s="51">
        <f t="shared" si="10"/>
        <v>200</v>
      </c>
      <c r="X7" s="50" t="str">
        <f t="shared" si="10"/>
        <v>無</v>
      </c>
      <c r="Y7" s="52">
        <f>Y8</f>
        <v>660</v>
      </c>
      <c r="Z7" s="52">
        <f t="shared" ref="Z7:AH7" si="11">Z8</f>
        <v>769.4</v>
      </c>
      <c r="AA7" s="52">
        <f t="shared" si="11"/>
        <v>632.6</v>
      </c>
      <c r="AB7" s="52">
        <f t="shared" si="11"/>
        <v>612</v>
      </c>
      <c r="AC7" s="52">
        <f t="shared" si="11"/>
        <v>488.2</v>
      </c>
      <c r="AD7" s="52">
        <f t="shared" si="11"/>
        <v>754.2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84.7</v>
      </c>
      <c r="BG7" s="52">
        <f t="shared" ref="BG7:BO7" si="14">BG8</f>
        <v>87</v>
      </c>
      <c r="BH7" s="52">
        <f t="shared" si="14"/>
        <v>84.2</v>
      </c>
      <c r="BI7" s="52">
        <f t="shared" si="14"/>
        <v>83.7</v>
      </c>
      <c r="BJ7" s="52">
        <f t="shared" si="14"/>
        <v>79.5</v>
      </c>
      <c r="BK7" s="52">
        <f t="shared" si="14"/>
        <v>33.6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5477</v>
      </c>
      <c r="BR7" s="53">
        <f t="shared" ref="BR7:BZ7" si="15">BR8</f>
        <v>5134</v>
      </c>
      <c r="BS7" s="53">
        <f t="shared" si="15"/>
        <v>5070</v>
      </c>
      <c r="BT7" s="53">
        <f t="shared" si="15"/>
        <v>5473</v>
      </c>
      <c r="BU7" s="53">
        <f t="shared" si="15"/>
        <v>4728</v>
      </c>
      <c r="BV7" s="53">
        <f t="shared" si="15"/>
        <v>7940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108</v>
      </c>
      <c r="CL7" s="49"/>
      <c r="CM7" s="51">
        <f>CM8</f>
        <v>12</v>
      </c>
      <c r="CN7" s="51">
        <f>CN8</f>
        <v>17058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104.5</v>
      </c>
      <c r="DL7" s="52">
        <f t="shared" ref="DL7:DT7" si="17">DL8</f>
        <v>95.5</v>
      </c>
      <c r="DM7" s="52">
        <f t="shared" si="17"/>
        <v>92.9</v>
      </c>
      <c r="DN7" s="52">
        <f t="shared" si="17"/>
        <v>100</v>
      </c>
      <c r="DO7" s="52">
        <f t="shared" si="17"/>
        <v>91.1</v>
      </c>
      <c r="DP7" s="52">
        <f t="shared" si="17"/>
        <v>295.5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312037</v>
      </c>
      <c r="D8" s="55">
        <v>47</v>
      </c>
      <c r="E8" s="55">
        <v>14</v>
      </c>
      <c r="F8" s="55">
        <v>0</v>
      </c>
      <c r="G8" s="55">
        <v>1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51</v>
      </c>
      <c r="S8" s="57" t="s">
        <v>119</v>
      </c>
      <c r="T8" s="57" t="s">
        <v>119</v>
      </c>
      <c r="U8" s="58">
        <v>2688</v>
      </c>
      <c r="V8" s="58">
        <v>112</v>
      </c>
      <c r="W8" s="58">
        <v>200</v>
      </c>
      <c r="X8" s="57" t="s">
        <v>119</v>
      </c>
      <c r="Y8" s="59">
        <v>660</v>
      </c>
      <c r="Z8" s="59">
        <v>769.4</v>
      </c>
      <c r="AA8" s="59">
        <v>632.6</v>
      </c>
      <c r="AB8" s="59">
        <v>612</v>
      </c>
      <c r="AC8" s="59">
        <v>488.2</v>
      </c>
      <c r="AD8" s="59">
        <v>754.2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84.7</v>
      </c>
      <c r="BG8" s="59">
        <v>87</v>
      </c>
      <c r="BH8" s="59">
        <v>84.2</v>
      </c>
      <c r="BI8" s="59">
        <v>83.7</v>
      </c>
      <c r="BJ8" s="59">
        <v>79.5</v>
      </c>
      <c r="BK8" s="59">
        <v>33.6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5477</v>
      </c>
      <c r="BR8" s="60">
        <v>5134</v>
      </c>
      <c r="BS8" s="60">
        <v>5070</v>
      </c>
      <c r="BT8" s="61">
        <v>5473</v>
      </c>
      <c r="BU8" s="61">
        <v>4728</v>
      </c>
      <c r="BV8" s="60">
        <v>7940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12</v>
      </c>
      <c r="CN8" s="58">
        <v>17058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104.5</v>
      </c>
      <c r="DL8" s="59">
        <v>95.5</v>
      </c>
      <c r="DM8" s="59">
        <v>92.9</v>
      </c>
      <c r="DN8" s="59">
        <v>100</v>
      </c>
      <c r="DO8" s="59">
        <v>91.1</v>
      </c>
      <c r="DP8" s="59">
        <v>295.5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米田 陽子</cp:lastModifiedBy>
  <dcterms:created xsi:type="dcterms:W3CDTF">2024-12-19T01:06:51Z</dcterms:created>
  <dcterms:modified xsi:type="dcterms:W3CDTF">2025-01-28T07:14:15Z</dcterms:modified>
  <cp:category/>
</cp:coreProperties>
</file>