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財政係共有ﾌｱｲﾙ\県地域振興課\R06\20250121_公営企業に係る経営比較分析表（令和５年度決算）の分析等について（依頼）\02_各課回答\"/>
    </mc:Choice>
  </mc:AlternateContent>
  <workbookProtection workbookAlgorithmName="SHA-512" workbookHashValue="7FJoaARANXBkaW2MX5E7uLk6IyDft5DcP11kZxHPxa56gOW3lT3GaK4IvJto/77z8HFuq3goFOM27pg3q6k7eA==" workbookSaltValue="+04n/UL79HMwzonbPGE7Lw==" workbookSpinCount="100000" lockStructure="1"/>
  <bookViews>
    <workbookView xWindow="0" yWindow="0" windowWidth="27636" windowHeight="1272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J85" i="4"/>
  <c r="G85" i="4"/>
</calcChain>
</file>

<file path=xl/sharedStrings.xml><?xml version="1.0" encoding="utf-8"?>
<sst xmlns="http://schemas.openxmlformats.org/spreadsheetml/2006/main" count="257" uniqueCount="116">
  <si>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</si>
  <si>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</si>
  <si>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</si>
  <si>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</si>
  <si>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</si>
  <si>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</si>
  <si>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</si>
  <si>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</si>
  <si>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</si>
  <si>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</si>
  <si>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</si>
  <si>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</si>
  <si>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</si>
  <si>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</si>
  <si>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</si>
  <si>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</si>
  <si>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</si>
  <si>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</si>
  <si>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</si>
  <si>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</si>
  <si>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</si>
  <si>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</si>
  <si>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</si>
  <si>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</si>
  <si>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</si>
  <si>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</si>
  <si>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</si>
  <si>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</si>
  <si>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</si>
  <si>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</si>
  <si>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</si>
  <si>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</si>
  <si>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</si>
  <si>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</si>
  <si>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</si>
  <si>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</si>
  <si>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</si>
  <si>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</si>
  <si>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</si>
  <si>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</si>
  <si>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</si>
  <si>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</si>
  <si>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</si>
  <si>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</si>
  <si>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</si>
  <si>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</si>
  <si>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</si>
  <si>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</si>
  <si>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</si>
  <si>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</si>
  <si>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</si>
  <si>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</si>
  <si>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</si>
  <si>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</si>
  <si>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</si>
  <si>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</si>
  <si>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</si>
  <si>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</si>
  <si>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</si>
  <si>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</si>
  <si>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</si>
  <si>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</si>
  <si>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</si>
  <si>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</si>
  <si>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</si>
  <si>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</si>
  <si>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</si>
  <si>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</si>
  <si>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</si>
  <si>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</si>
  <si>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</si>
  <si>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</si>
  <si>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</si>
  <si>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</si>
  <si>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</si>
  <si>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</si>
  <si>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</si>
  <si>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</si>
  <si>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</si>
  <si>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</si>
  <si>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</si>
  <si>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</si>
  <si>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</si>
  <si>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</si>
  <si>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</si>
  <si>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</si>
  <si>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</si>
  <si>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</si>
  <si>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</si>
  <si>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</si>
  <si>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</si>
  <si>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</si>
  <si>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</si>
  <si>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</si>
  <si>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</si>
  <si>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</si>
  <si>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倉吉市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</si>
  <si>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</si>
  <si>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</si>
  <si>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</si>
  <si>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</si>
  <si>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</si>
  <si>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</si>
  <si>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</si>
  <si>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</si>
  <si>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</si>
  <si>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</si>
  <si>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</si>
  <si>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</si>
  <si>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</si>
  <si>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</si>
  <si>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</si>
  <si>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</si>
  <si>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人口減による使用料収入の減が見込まれる。また、今後必要とされる管渠更新事業費等、多額の投資が必要となり、経営状況の悪化が懸念される。
　４年ごとに使用料の見直しを行い、収支バランスを図っていくとともに、今後の施設更新が過度な投資とならないよう、ストックマネジメント計画を活用する等、十分に検討し、維持管理経費の削減に努める。</t>
    <rPh sb="78" eb="80">
      <t>ミナオ</t>
    </rPh>
    <rPh sb="85" eb="87">
      <t>シュウシ</t>
    </rPh>
    <phoneticPr fontId="4"/>
  </si>
  <si>
    <t xml:space="preserve"> 令和２年度から地方公営企業法を適用している。
①経常収支比率は、一般会計からの補助金により、おおむね100％となっている。
②累積欠損金比率は、欠損金が発生しておらず0％となっている。
③流動比率は、流動負債のほとんどが企業債であり、これを控除すると172.95％となり100％以上となる。
④企業債残高対事業規模比率は、類似団体よりも比率は高いが、今後の地方債残高は逓減を見込む。ただし、これから管渠更新時期を迎えるため、緊急性等を考慮し、過剰投資とならないよう検討が必要。
⑤経費回収率と⑥汚水処理原価は、人口減少により営業収益が年々減少していくため、４年ごとに使用料の見直しを行い、改善を図っていく。
⑦施設利用率については、流域下水道に接続しているため処理場を有しておらず0％となっている。
⑧水洗化率は、下水道未接続世帯の多くが高齢者単独世帯であり、今後大幅な新規利用者数の増は見込めない。</t>
    <rPh sb="293" eb="295">
      <t>ミナオ</t>
    </rPh>
    <phoneticPr fontId="4"/>
  </si>
  <si>
    <t>①有形固定資産減価償却率は、法適用に移行して４年であるため低くなっている。
②管渠老朽化率は、0％であるが、10年程度経過後は管渠更新時期を迎えるため、悪化を見込んでいる。
③管渠改善率について、これまで、管渠破損の際には細かな補修で対応してきていたが、これから管渠更新時期を迎えるため、計画的な更新事業の検討が必要である。管渠更新にあたっては、下水道台帳やストックマネジメント計画を活用し、優先順位をつけて行うこととしている。</t>
    <rPh sb="40" eb="42">
      <t>カンキョ</t>
    </rPh>
    <rPh sb="42" eb="45">
      <t>ロウキュウカ</t>
    </rPh>
    <rPh sb="58" eb="60">
      <t>テイド</t>
    </rPh>
    <rPh sb="60" eb="62">
      <t>ケイカ</t>
    </rPh>
    <rPh sb="62" eb="63">
      <t>ゴ</t>
    </rPh>
    <rPh sb="80" eb="82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</si>
</sst>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1-4307-B6FD-FA076A9B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0.06</c:v>
                </c:pt>
                <c:pt idx="2">
                  <c:v>0.27</c:v>
                </c:pt>
                <c:pt idx="3">
                  <c:v>0.22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1-4307-B6FD-FA076A9B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F-4D69-9B11-FED8EE5A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45.87</c:v>
                </c:pt>
                <c:pt idx="2">
                  <c:v>44.24</c:v>
                </c:pt>
                <c:pt idx="3">
                  <c:v>45.3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D69-9B11-FED8EE5A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92.75</c:v>
                </c:pt>
                <c:pt idx="2">
                  <c:v>92.6</c:v>
                </c:pt>
                <c:pt idx="3">
                  <c:v>92.32</c:v>
                </c:pt>
                <c:pt idx="4">
                  <c:v>92.42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F-438F-84B9-6DBBB2F4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87.65</c:v>
                </c:pt>
                <c:pt idx="2">
                  <c:v>88.15</c:v>
                </c:pt>
                <c:pt idx="3">
                  <c:v>88.37</c:v>
                </c:pt>
                <c:pt idx="4">
                  <c:v>88.66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F-438F-84B9-6DBBB2F4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102.03</c:v>
                </c:pt>
                <c:pt idx="2">
                  <c:v>100.81</c:v>
                </c:pt>
                <c:pt idx="3">
                  <c:v>99.84</c:v>
                </c:pt>
                <c:pt idx="4">
                  <c:v>100.08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4-4CF4-B01E-7CB78E5D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102.7</c:v>
                </c:pt>
                <c:pt idx="2">
                  <c:v>104.11</c:v>
                </c:pt>
                <c:pt idx="3">
                  <c:v>101.98</c:v>
                </c:pt>
                <c:pt idx="4">
                  <c:v>102.68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4-4CF4-B01E-7CB78E5D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3.67</c:v>
                </c:pt>
                <c:pt idx="2">
                  <c:v>7.29</c:v>
                </c:pt>
                <c:pt idx="3">
                  <c:v>10.83</c:v>
                </c:pt>
                <c:pt idx="4">
                  <c:v>14.34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D-413A-AA63-7059F3C4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29.24</c:v>
                </c:pt>
                <c:pt idx="2">
                  <c:v>31.73</c:v>
                </c:pt>
                <c:pt idx="3">
                  <c:v>32.57</c:v>
                </c:pt>
                <c:pt idx="4">
                  <c:v>33.159999999999997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D-413A-AA63-7059F3C4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1-4BE2-997B-2975DEB6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0.04</c:v>
                </c:pt>
                <c:pt idx="4" formatCode="#,##0.00;&quot;△&quot;#,##0.00;&quot;-&quot;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1-4BE2-997B-2975DEB6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6-4A4F-A1BA-AF228435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48.2</c:v>
                </c:pt>
                <c:pt idx="2">
                  <c:v>46.91</c:v>
                </c:pt>
                <c:pt idx="3">
                  <c:v>52.27</c:v>
                </c:pt>
                <c:pt idx="4">
                  <c:v>58.68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6-4A4F-A1BA-AF228435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2.78</c:v>
                </c:pt>
                <c:pt idx="2">
                  <c:v>3.59</c:v>
                </c:pt>
                <c:pt idx="3">
                  <c:v>3.38</c:v>
                </c:pt>
                <c:pt idx="4">
                  <c:v>21.36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4-467D-83C7-C244141A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46.85</c:v>
                </c:pt>
                <c:pt idx="2">
                  <c:v>44.35</c:v>
                </c:pt>
                <c:pt idx="3">
                  <c:v>41.51</c:v>
                </c:pt>
                <c:pt idx="4">
                  <c:v>45.01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4-467D-83C7-C244141A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2018.41</c:v>
                </c:pt>
                <c:pt idx="2">
                  <c:v>1965.4</c:v>
                </c:pt>
                <c:pt idx="3">
                  <c:v>1738.9</c:v>
                </c:pt>
                <c:pt idx="4">
                  <c:v>1606.71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4-4982-A4CB-7985944F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1268.6300000000001</c:v>
                </c:pt>
                <c:pt idx="2">
                  <c:v>1283.69</c:v>
                </c:pt>
                <c:pt idx="3">
                  <c:v>1160.22</c:v>
                </c:pt>
                <c:pt idx="4">
                  <c:v>1141.98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4-4982-A4CB-7985944F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99.56</c:v>
                </c:pt>
                <c:pt idx="2">
                  <c:v>99.2</c:v>
                </c:pt>
                <c:pt idx="3">
                  <c:v>99.47</c:v>
                </c:pt>
                <c:pt idx="4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1-414F-86C9-DD2F777A8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82.88</c:v>
                </c:pt>
                <c:pt idx="2">
                  <c:v>82.53</c:v>
                </c:pt>
                <c:pt idx="3">
                  <c:v>81.81</c:v>
                </c:pt>
                <c:pt idx="4">
                  <c:v>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1-414F-86C9-DD2F777A8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199.64</c:v>
                </c:pt>
                <c:pt idx="2">
                  <c:v>199.61</c:v>
                </c:pt>
                <c:pt idx="3">
                  <c:v>200.91</c:v>
                </c:pt>
                <c:pt idx="4">
                  <c:v>203.67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0-4DF3-8538-FF6B228C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187.76</c:v>
                </c:pt>
                <c:pt idx="2">
                  <c:v>190.48</c:v>
                </c:pt>
                <c:pt idx="3">
                  <c:v>193.59</c:v>
                </c:pt>
                <c:pt idx="4">
                  <c:v>194.42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DF3-8538-FF6B228C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2" sqref="B2:BZ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鳥取県　倉吉市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2" t="s">
        <v>1</v>
      </c>
      <c r="C7" s="52"/>
      <c r="D7" s="52"/>
      <c r="E7" s="52"/>
      <c r="F7" s="52"/>
      <c r="G7" s="52"/>
      <c r="H7" s="52"/>
      <c r="I7" s="52" t="s">
        <v>2</v>
      </c>
      <c r="J7" s="52"/>
      <c r="K7" s="52"/>
      <c r="L7" s="52"/>
      <c r="M7" s="52"/>
      <c r="N7" s="52"/>
      <c r="O7" s="52"/>
      <c r="P7" s="52" t="s">
        <v>3</v>
      </c>
      <c r="Q7" s="52"/>
      <c r="R7" s="52"/>
      <c r="S7" s="52"/>
      <c r="T7" s="52"/>
      <c r="U7" s="52"/>
      <c r="V7" s="52"/>
      <c r="W7" s="52" t="s">
        <v>4</v>
      </c>
      <c r="X7" s="52"/>
      <c r="Y7" s="52"/>
      <c r="Z7" s="52"/>
      <c r="AA7" s="52"/>
      <c r="AB7" s="52"/>
      <c r="AC7" s="52"/>
      <c r="AD7" s="52" t="s">
        <v>5</v>
      </c>
      <c r="AE7" s="52"/>
      <c r="AF7" s="52"/>
      <c r="AG7" s="52"/>
      <c r="AH7" s="52"/>
      <c r="AI7" s="52"/>
      <c r="AJ7" s="52"/>
      <c r="AK7" s="3"/>
      <c r="AL7" s="52" t="s">
        <v>6</v>
      </c>
      <c r="AM7" s="52"/>
      <c r="AN7" s="52"/>
      <c r="AO7" s="52"/>
      <c r="AP7" s="52"/>
      <c r="AQ7" s="52"/>
      <c r="AR7" s="52"/>
      <c r="AS7" s="52"/>
      <c r="AT7" s="52" t="s">
        <v>7</v>
      </c>
      <c r="AU7" s="52"/>
      <c r="AV7" s="52"/>
      <c r="AW7" s="52"/>
      <c r="AX7" s="52"/>
      <c r="AY7" s="52"/>
      <c r="AZ7" s="52"/>
      <c r="BA7" s="52"/>
      <c r="BB7" s="52" t="s">
        <v>8</v>
      </c>
      <c r="BC7" s="52"/>
      <c r="BD7" s="52"/>
      <c r="BE7" s="52"/>
      <c r="BF7" s="52"/>
      <c r="BG7" s="52"/>
      <c r="BH7" s="52"/>
      <c r="BI7" s="52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51">
        <f>データ!S6</f>
        <v>44212</v>
      </c>
      <c r="AM8" s="51"/>
      <c r="AN8" s="51"/>
      <c r="AO8" s="51"/>
      <c r="AP8" s="51"/>
      <c r="AQ8" s="51"/>
      <c r="AR8" s="51"/>
      <c r="AS8" s="51"/>
      <c r="AT8" s="50">
        <f>データ!T6</f>
        <v>272.06</v>
      </c>
      <c r="AU8" s="50"/>
      <c r="AV8" s="50"/>
      <c r="AW8" s="50"/>
      <c r="AX8" s="50"/>
      <c r="AY8" s="50"/>
      <c r="AZ8" s="50"/>
      <c r="BA8" s="50"/>
      <c r="BB8" s="50">
        <f>データ!U6</f>
        <v>162.51</v>
      </c>
      <c r="BC8" s="50"/>
      <c r="BD8" s="50"/>
      <c r="BE8" s="50"/>
      <c r="BF8" s="50"/>
      <c r="BG8" s="50"/>
      <c r="BH8" s="50"/>
      <c r="BI8" s="50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2" t="s">
        <v>12</v>
      </c>
      <c r="C9" s="52"/>
      <c r="D9" s="52"/>
      <c r="E9" s="52"/>
      <c r="F9" s="52"/>
      <c r="G9" s="52"/>
      <c r="H9" s="52"/>
      <c r="I9" s="52" t="s">
        <v>13</v>
      </c>
      <c r="J9" s="52"/>
      <c r="K9" s="52"/>
      <c r="L9" s="52"/>
      <c r="M9" s="52"/>
      <c r="N9" s="52"/>
      <c r="O9" s="52"/>
      <c r="P9" s="52" t="s">
        <v>14</v>
      </c>
      <c r="Q9" s="52"/>
      <c r="R9" s="52"/>
      <c r="S9" s="52"/>
      <c r="T9" s="52"/>
      <c r="U9" s="52"/>
      <c r="V9" s="52"/>
      <c r="W9" s="52" t="s">
        <v>15</v>
      </c>
      <c r="X9" s="52"/>
      <c r="Y9" s="52"/>
      <c r="Z9" s="52"/>
      <c r="AA9" s="52"/>
      <c r="AB9" s="52"/>
      <c r="AC9" s="52"/>
      <c r="AD9" s="52" t="s">
        <v>16</v>
      </c>
      <c r="AE9" s="52"/>
      <c r="AF9" s="52"/>
      <c r="AG9" s="52"/>
      <c r="AH9" s="52"/>
      <c r="AI9" s="52"/>
      <c r="AJ9" s="52"/>
      <c r="AK9" s="3"/>
      <c r="AL9" s="52" t="s">
        <v>17</v>
      </c>
      <c r="AM9" s="52"/>
      <c r="AN9" s="52"/>
      <c r="AO9" s="52"/>
      <c r="AP9" s="52"/>
      <c r="AQ9" s="52"/>
      <c r="AR9" s="52"/>
      <c r="AS9" s="52"/>
      <c r="AT9" s="52" t="s">
        <v>18</v>
      </c>
      <c r="AU9" s="52"/>
      <c r="AV9" s="52"/>
      <c r="AW9" s="52"/>
      <c r="AX9" s="52"/>
      <c r="AY9" s="52"/>
      <c r="AZ9" s="52"/>
      <c r="BA9" s="52"/>
      <c r="BB9" s="52" t="s">
        <v>19</v>
      </c>
      <c r="BC9" s="52"/>
      <c r="BD9" s="52"/>
      <c r="BE9" s="52"/>
      <c r="BF9" s="52"/>
      <c r="BG9" s="52"/>
      <c r="BH9" s="52"/>
      <c r="BI9" s="52"/>
      <c r="BJ9" s="3"/>
      <c r="BK9" s="3"/>
      <c r="BL9" s="53" t="s">
        <v>20</v>
      </c>
      <c r="BM9" s="54"/>
      <c r="BN9" s="55" t="s">
        <v>21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2">
      <c r="A10" s="2"/>
      <c r="B10" s="50" t="str">
        <f>データ!N6</f>
        <v>-</v>
      </c>
      <c r="C10" s="50"/>
      <c r="D10" s="50"/>
      <c r="E10" s="50"/>
      <c r="F10" s="50"/>
      <c r="G10" s="50"/>
      <c r="H10" s="50"/>
      <c r="I10" s="50">
        <f>データ!O6</f>
        <v>57.07</v>
      </c>
      <c r="J10" s="50"/>
      <c r="K10" s="50"/>
      <c r="L10" s="50"/>
      <c r="M10" s="50"/>
      <c r="N10" s="50"/>
      <c r="O10" s="50"/>
      <c r="P10" s="50">
        <f>データ!P6</f>
        <v>4.05</v>
      </c>
      <c r="Q10" s="50"/>
      <c r="R10" s="50"/>
      <c r="S10" s="50"/>
      <c r="T10" s="50"/>
      <c r="U10" s="50"/>
      <c r="V10" s="50"/>
      <c r="W10" s="50">
        <f>データ!Q6</f>
        <v>96.76</v>
      </c>
      <c r="X10" s="50"/>
      <c r="Y10" s="50"/>
      <c r="Z10" s="50"/>
      <c r="AA10" s="50"/>
      <c r="AB10" s="50"/>
      <c r="AC10" s="50"/>
      <c r="AD10" s="51">
        <f>データ!R6</f>
        <v>3531</v>
      </c>
      <c r="AE10" s="51"/>
      <c r="AF10" s="51"/>
      <c r="AG10" s="51"/>
      <c r="AH10" s="51"/>
      <c r="AI10" s="51"/>
      <c r="AJ10" s="51"/>
      <c r="AK10" s="2"/>
      <c r="AL10" s="51">
        <f>データ!V6</f>
        <v>1781</v>
      </c>
      <c r="AM10" s="51"/>
      <c r="AN10" s="51"/>
      <c r="AO10" s="51"/>
      <c r="AP10" s="51"/>
      <c r="AQ10" s="51"/>
      <c r="AR10" s="51"/>
      <c r="AS10" s="51"/>
      <c r="AT10" s="50">
        <f>データ!W6</f>
        <v>1.05</v>
      </c>
      <c r="AU10" s="50"/>
      <c r="AV10" s="50"/>
      <c r="AW10" s="50"/>
      <c r="AX10" s="50"/>
      <c r="AY10" s="50"/>
      <c r="AZ10" s="50"/>
      <c r="BA10" s="50"/>
      <c r="BB10" s="50">
        <f>データ!X6</f>
        <v>1696.19</v>
      </c>
      <c r="BC10" s="50"/>
      <c r="BD10" s="50"/>
      <c r="BE10" s="50"/>
      <c r="BF10" s="50"/>
      <c r="BG10" s="50"/>
      <c r="BH10" s="50"/>
      <c r="BI10" s="50"/>
      <c r="BJ10" s="2"/>
      <c r="BK10" s="2"/>
      <c r="BL10" s="57" t="s">
        <v>22</v>
      </c>
      <c r="BM10" s="58"/>
      <c r="BN10" s="59" t="s">
        <v>23</v>
      </c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6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114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1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115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1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4" t="s">
        <v>113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【105.09】</v>
      </c>
      <c r="F85" s="12" t="str">
        <f>データ!AT6</f>
        <v>【65.73】</v>
      </c>
      <c r="G85" s="12" t="str">
        <f>データ!BE6</f>
        <v>【48.91】</v>
      </c>
      <c r="H85" s="12" t="str">
        <f>データ!BP6</f>
        <v>【1,156.82】</v>
      </c>
      <c r="I85" s="12" t="str">
        <f>データ!CA6</f>
        <v>【75.33】</v>
      </c>
      <c r="J85" s="12" t="str">
        <f>データ!CL6</f>
        <v>【215.73】</v>
      </c>
      <c r="K85" s="12" t="str">
        <f>データ!CW6</f>
        <v>【43.28】</v>
      </c>
      <c r="L85" s="12" t="str">
        <f>データ!DH6</f>
        <v>【86.21】</v>
      </c>
      <c r="M85" s="12" t="str">
        <f>データ!DS6</f>
        <v>【29.62】</v>
      </c>
      <c r="N85" s="12" t="str">
        <f>データ!ED6</f>
        <v>【0.09】</v>
      </c>
      <c r="O85" s="12" t="str">
        <f>データ!EO6</f>
        <v>【0.11】</v>
      </c>
    </row>
  </sheetData>
  <sheetProtection algorithmName="SHA-512" hashValue="1F9qlEtwura+aeuhx4QRAPZzAHGjHU3zT6r2RMpGNHVOrOZ0FHbx/XjneZU+rG7CtPyx5bWwtpgvZr3tnKBJhQ==" saltValue="qEoMd/7uw+na7eL1EUk1T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L16:BZ44"/>
    <mergeCell ref="BN10:BY10"/>
    <mergeCell ref="BL11:BZ13"/>
    <mergeCell ref="B14:BJ15"/>
    <mergeCell ref="BL14:BZ15"/>
    <mergeCell ref="B9:H9"/>
    <mergeCell ref="B10:H10"/>
    <mergeCell ref="I10:O10"/>
    <mergeCell ref="P10:V10"/>
    <mergeCell ref="W10:AC10"/>
    <mergeCell ref="AD10:AJ10"/>
    <mergeCell ref="B60:BJ61"/>
    <mergeCell ref="BL64:BZ65"/>
    <mergeCell ref="C83:BJ83"/>
    <mergeCell ref="BL47:BZ63"/>
    <mergeCell ref="BL66:BZ82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312037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鳥取県　倉吉市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57.07</v>
      </c>
      <c r="P6" s="20">
        <f t="shared" si="3"/>
        <v>4.05</v>
      </c>
      <c r="Q6" s="20">
        <f t="shared" si="3"/>
        <v>96.76</v>
      </c>
      <c r="R6" s="20">
        <f t="shared" si="3"/>
        <v>3531</v>
      </c>
      <c r="S6" s="20">
        <f t="shared" si="3"/>
        <v>44212</v>
      </c>
      <c r="T6" s="20">
        <f t="shared" si="3"/>
        <v>272.06</v>
      </c>
      <c r="U6" s="20">
        <f t="shared" si="3"/>
        <v>162.51</v>
      </c>
      <c r="V6" s="20">
        <f t="shared" si="3"/>
        <v>1781</v>
      </c>
      <c r="W6" s="20">
        <f t="shared" si="3"/>
        <v>1.05</v>
      </c>
      <c r="X6" s="20">
        <f t="shared" si="3"/>
        <v>1696.19</v>
      </c>
      <c r="Y6" s="21" t="str">
        <f>IF(Y7="",NA(),Y7)</f>
        <v>-</v>
      </c>
      <c r="Z6" s="21">
        <f t="shared" ref="Z6:AH6" si="4">IF(Z7="",NA(),Z7)</f>
        <v>102.03</v>
      </c>
      <c r="AA6" s="21">
        <f t="shared" si="4"/>
        <v>100.81</v>
      </c>
      <c r="AB6" s="21">
        <f t="shared" si="4"/>
        <v>99.84</v>
      </c>
      <c r="AC6" s="21">
        <f t="shared" si="4"/>
        <v>100.08</v>
      </c>
      <c r="AD6" s="21" t="str">
        <f t="shared" si="4"/>
        <v>-</v>
      </c>
      <c r="AE6" s="21">
        <f t="shared" si="4"/>
        <v>102.7</v>
      </c>
      <c r="AF6" s="21">
        <f t="shared" si="4"/>
        <v>104.11</v>
      </c>
      <c r="AG6" s="21">
        <f t="shared" si="4"/>
        <v>101.98</v>
      </c>
      <c r="AH6" s="21">
        <f t="shared" si="4"/>
        <v>102.68</v>
      </c>
      <c r="AI6" s="20" t="str">
        <f>IF(AI7="","",IF(AI7="-","【-】","【"&amp;SUBSTITUTE(TEXT(AI7,"#,##0.00"),"-","△")&amp;"】"))</f>
        <v>【105.09】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48.2</v>
      </c>
      <c r="AQ6" s="21">
        <f t="shared" si="5"/>
        <v>46.91</v>
      </c>
      <c r="AR6" s="21">
        <f t="shared" si="5"/>
        <v>52.27</v>
      </c>
      <c r="AS6" s="21">
        <f t="shared" si="5"/>
        <v>58.68</v>
      </c>
      <c r="AT6" s="20" t="str">
        <f>IF(AT7="","",IF(AT7="-","【-】","【"&amp;SUBSTITUTE(TEXT(AT7,"#,##0.00"),"-","△")&amp;"】"))</f>
        <v>【65.73】</v>
      </c>
      <c r="AU6" s="21" t="str">
        <f>IF(AU7="",NA(),AU7)</f>
        <v>-</v>
      </c>
      <c r="AV6" s="21">
        <f t="shared" ref="AV6:BD6" si="6">IF(AV7="",NA(),AV7)</f>
        <v>2.78</v>
      </c>
      <c r="AW6" s="21">
        <f t="shared" si="6"/>
        <v>3.59</v>
      </c>
      <c r="AX6" s="21">
        <f t="shared" si="6"/>
        <v>3.38</v>
      </c>
      <c r="AY6" s="21">
        <f t="shared" si="6"/>
        <v>21.36</v>
      </c>
      <c r="AZ6" s="21" t="str">
        <f t="shared" si="6"/>
        <v>-</v>
      </c>
      <c r="BA6" s="21">
        <f t="shared" si="6"/>
        <v>46.85</v>
      </c>
      <c r="BB6" s="21">
        <f t="shared" si="6"/>
        <v>44.35</v>
      </c>
      <c r="BC6" s="21">
        <f t="shared" si="6"/>
        <v>41.51</v>
      </c>
      <c r="BD6" s="21">
        <f t="shared" si="6"/>
        <v>45.01</v>
      </c>
      <c r="BE6" s="20" t="str">
        <f>IF(BE7="","",IF(BE7="-","【-】","【"&amp;SUBSTITUTE(TEXT(BE7,"#,##0.00"),"-","△")&amp;"】"))</f>
        <v>【48.91】</v>
      </c>
      <c r="BF6" s="21" t="str">
        <f>IF(BF7="",NA(),BF7)</f>
        <v>-</v>
      </c>
      <c r="BG6" s="21">
        <f t="shared" ref="BG6:BO6" si="7">IF(BG7="",NA(),BG7)</f>
        <v>2018.41</v>
      </c>
      <c r="BH6" s="21">
        <f t="shared" si="7"/>
        <v>1965.4</v>
      </c>
      <c r="BI6" s="21">
        <f t="shared" si="7"/>
        <v>1738.9</v>
      </c>
      <c r="BJ6" s="21">
        <f t="shared" si="7"/>
        <v>1606.71</v>
      </c>
      <c r="BK6" s="21" t="str">
        <f t="shared" si="7"/>
        <v>-</v>
      </c>
      <c r="BL6" s="21">
        <f t="shared" si="7"/>
        <v>1268.6300000000001</v>
      </c>
      <c r="BM6" s="21">
        <f t="shared" si="7"/>
        <v>1283.69</v>
      </c>
      <c r="BN6" s="21">
        <f t="shared" si="7"/>
        <v>1160.22</v>
      </c>
      <c r="BO6" s="21">
        <f t="shared" si="7"/>
        <v>1141.98</v>
      </c>
      <c r="BP6" s="20" t="str">
        <f>IF(BP7="","",IF(BP7="-","【-】","【"&amp;SUBSTITUTE(TEXT(BP7,"#,##0.00"),"-","△")&amp;"】"))</f>
        <v>【1,156.82】</v>
      </c>
      <c r="BQ6" s="21" t="str">
        <f>IF(BQ7="",NA(),BQ7)</f>
        <v>-</v>
      </c>
      <c r="BR6" s="21">
        <f t="shared" ref="BR6:BZ6" si="8">IF(BR7="",NA(),BR7)</f>
        <v>99.56</v>
      </c>
      <c r="BS6" s="21">
        <f t="shared" si="8"/>
        <v>99.2</v>
      </c>
      <c r="BT6" s="21">
        <f t="shared" si="8"/>
        <v>99.47</v>
      </c>
      <c r="BU6" s="21">
        <f t="shared" si="8"/>
        <v>98.3</v>
      </c>
      <c r="BV6" s="21" t="str">
        <f t="shared" si="8"/>
        <v>-</v>
      </c>
      <c r="BW6" s="21">
        <f t="shared" si="8"/>
        <v>82.88</v>
      </c>
      <c r="BX6" s="21">
        <f t="shared" si="8"/>
        <v>82.53</v>
      </c>
      <c r="BY6" s="21">
        <f t="shared" si="8"/>
        <v>81.81</v>
      </c>
      <c r="BZ6" s="21">
        <f t="shared" si="8"/>
        <v>82.27</v>
      </c>
      <c r="CA6" s="20" t="str">
        <f>IF(CA7="","",IF(CA7="-","【-】","【"&amp;SUBSTITUTE(TEXT(CA7,"#,##0.00"),"-","△")&amp;"】"))</f>
        <v>【75.33】</v>
      </c>
      <c r="CB6" s="21" t="str">
        <f>IF(CB7="",NA(),CB7)</f>
        <v>-</v>
      </c>
      <c r="CC6" s="21">
        <f t="shared" ref="CC6:CK6" si="9">IF(CC7="",NA(),CC7)</f>
        <v>199.64</v>
      </c>
      <c r="CD6" s="21">
        <f t="shared" si="9"/>
        <v>199.61</v>
      </c>
      <c r="CE6" s="21">
        <f t="shared" si="9"/>
        <v>200.91</v>
      </c>
      <c r="CF6" s="21">
        <f t="shared" si="9"/>
        <v>203.67</v>
      </c>
      <c r="CG6" s="21" t="str">
        <f t="shared" si="9"/>
        <v>-</v>
      </c>
      <c r="CH6" s="21">
        <f t="shared" si="9"/>
        <v>187.76</v>
      </c>
      <c r="CI6" s="21">
        <f t="shared" si="9"/>
        <v>190.48</v>
      </c>
      <c r="CJ6" s="21">
        <f t="shared" si="9"/>
        <v>193.59</v>
      </c>
      <c r="CK6" s="21">
        <f t="shared" si="9"/>
        <v>194.42</v>
      </c>
      <c r="CL6" s="20" t="str">
        <f>IF(CL7="","",IF(CL7="-","【-】","【"&amp;SUBSTITUTE(TEXT(CL7,"#,##0.00"),"-","△")&amp;"】"))</f>
        <v>【215.73】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>
        <f t="shared" si="10"/>
        <v>45.87</v>
      </c>
      <c r="CT6" s="21">
        <f t="shared" si="10"/>
        <v>44.24</v>
      </c>
      <c r="CU6" s="21">
        <f t="shared" si="10"/>
        <v>45.3</v>
      </c>
      <c r="CV6" s="21">
        <f t="shared" si="10"/>
        <v>45.6</v>
      </c>
      <c r="CW6" s="20" t="str">
        <f>IF(CW7="","",IF(CW7="-","【-】","【"&amp;SUBSTITUTE(TEXT(CW7,"#,##0.00"),"-","△")&amp;"】"))</f>
        <v>【43.28】</v>
      </c>
      <c r="CX6" s="21" t="str">
        <f>IF(CX7="",NA(),CX7)</f>
        <v>-</v>
      </c>
      <c r="CY6" s="21">
        <f t="shared" ref="CY6:DG6" si="11">IF(CY7="",NA(),CY7)</f>
        <v>92.75</v>
      </c>
      <c r="CZ6" s="21">
        <f t="shared" si="11"/>
        <v>92.6</v>
      </c>
      <c r="DA6" s="21">
        <f t="shared" si="11"/>
        <v>92.32</v>
      </c>
      <c r="DB6" s="21">
        <f t="shared" si="11"/>
        <v>92.42</v>
      </c>
      <c r="DC6" s="21" t="str">
        <f t="shared" si="11"/>
        <v>-</v>
      </c>
      <c r="DD6" s="21">
        <f t="shared" si="11"/>
        <v>87.65</v>
      </c>
      <c r="DE6" s="21">
        <f t="shared" si="11"/>
        <v>88.15</v>
      </c>
      <c r="DF6" s="21">
        <f t="shared" si="11"/>
        <v>88.37</v>
      </c>
      <c r="DG6" s="21">
        <f t="shared" si="11"/>
        <v>88.66</v>
      </c>
      <c r="DH6" s="20" t="str">
        <f>IF(DH7="","",IF(DH7="-","【-】","【"&amp;SUBSTITUTE(TEXT(DH7,"#,##0.00"),"-","△")&amp;"】"))</f>
        <v>【86.21】</v>
      </c>
      <c r="DI6" s="21" t="str">
        <f>IF(DI7="",NA(),DI7)</f>
        <v>-</v>
      </c>
      <c r="DJ6" s="21">
        <f t="shared" ref="DJ6:DR6" si="12">IF(DJ7="",NA(),DJ7)</f>
        <v>3.67</v>
      </c>
      <c r="DK6" s="21">
        <f t="shared" si="12"/>
        <v>7.29</v>
      </c>
      <c r="DL6" s="21">
        <f t="shared" si="12"/>
        <v>10.83</v>
      </c>
      <c r="DM6" s="21">
        <f t="shared" si="12"/>
        <v>14.34</v>
      </c>
      <c r="DN6" s="21" t="str">
        <f t="shared" si="12"/>
        <v>-</v>
      </c>
      <c r="DO6" s="21">
        <f t="shared" si="12"/>
        <v>29.24</v>
      </c>
      <c r="DP6" s="21">
        <f t="shared" si="12"/>
        <v>31.73</v>
      </c>
      <c r="DQ6" s="21">
        <f t="shared" si="12"/>
        <v>32.57</v>
      </c>
      <c r="DR6" s="21">
        <f t="shared" si="12"/>
        <v>33.159999999999997</v>
      </c>
      <c r="DS6" s="20" t="str">
        <f>IF(DS7="","",IF(DS7="-","【-】","【"&amp;SUBSTITUTE(TEXT(DS7,"#,##0.00"),"-","△")&amp;"】"))</f>
        <v>【29.62】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1">
        <f t="shared" si="13"/>
        <v>0.04</v>
      </c>
      <c r="EC6" s="21">
        <f t="shared" si="13"/>
        <v>0.12</v>
      </c>
      <c r="ED6" s="20" t="str">
        <f>IF(ED7="","",IF(ED7="-","【-】","【"&amp;SUBSTITUTE(TEXT(ED7,"#,##0.00"),"-","△")&amp;"】"))</f>
        <v>【0.09】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0.06</v>
      </c>
      <c r="EL6" s="21">
        <f t="shared" si="14"/>
        <v>0.27</v>
      </c>
      <c r="EM6" s="21">
        <f t="shared" si="14"/>
        <v>0.22</v>
      </c>
      <c r="EN6" s="21">
        <f t="shared" si="14"/>
        <v>0.17</v>
      </c>
      <c r="EO6" s="20" t="str">
        <f>IF(EO7="","",IF(EO7="-","【-】","【"&amp;SUBSTITUTE(TEXT(EO7,"#,##0.00"),"-","△")&amp;"】"))</f>
        <v>【0.11】</v>
      </c>
    </row>
    <row r="7" spans="1:148" s="22" customFormat="1" x14ac:dyDescent="0.2">
      <c r="A7" s="14"/>
      <c r="B7" s="23">
        <v>2023</v>
      </c>
      <c r="C7" s="23">
        <v>312037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57.07</v>
      </c>
      <c r="P7" s="24">
        <v>4.05</v>
      </c>
      <c r="Q7" s="24">
        <v>96.76</v>
      </c>
      <c r="R7" s="24">
        <v>3531</v>
      </c>
      <c r="S7" s="24">
        <v>44212</v>
      </c>
      <c r="T7" s="24">
        <v>272.06</v>
      </c>
      <c r="U7" s="24">
        <v>162.51</v>
      </c>
      <c r="V7" s="24">
        <v>1781</v>
      </c>
      <c r="W7" s="24">
        <v>1.05</v>
      </c>
      <c r="X7" s="24">
        <v>1696.19</v>
      </c>
      <c r="Y7" s="24" t="s">
        <v>102</v>
      </c>
      <c r="Z7" s="24">
        <v>102.03</v>
      </c>
      <c r="AA7" s="24">
        <v>100.81</v>
      </c>
      <c r="AB7" s="24">
        <v>99.84</v>
      </c>
      <c r="AC7" s="24">
        <v>100.08</v>
      </c>
      <c r="AD7" s="24" t="s">
        <v>102</v>
      </c>
      <c r="AE7" s="24">
        <v>102.7</v>
      </c>
      <c r="AF7" s="24">
        <v>104.11</v>
      </c>
      <c r="AG7" s="24">
        <v>101.98</v>
      </c>
      <c r="AH7" s="24">
        <v>102.68</v>
      </c>
      <c r="AI7" s="24">
        <v>105.09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48.2</v>
      </c>
      <c r="AQ7" s="24">
        <v>46.91</v>
      </c>
      <c r="AR7" s="24">
        <v>52.27</v>
      </c>
      <c r="AS7" s="24">
        <v>58.68</v>
      </c>
      <c r="AT7" s="24">
        <v>65.73</v>
      </c>
      <c r="AU7" s="24" t="s">
        <v>102</v>
      </c>
      <c r="AV7" s="24">
        <v>2.78</v>
      </c>
      <c r="AW7" s="24">
        <v>3.59</v>
      </c>
      <c r="AX7" s="24">
        <v>3.38</v>
      </c>
      <c r="AY7" s="24">
        <v>21.36</v>
      </c>
      <c r="AZ7" s="24" t="s">
        <v>102</v>
      </c>
      <c r="BA7" s="24">
        <v>46.85</v>
      </c>
      <c r="BB7" s="24">
        <v>44.35</v>
      </c>
      <c r="BC7" s="24">
        <v>41.51</v>
      </c>
      <c r="BD7" s="24">
        <v>45.01</v>
      </c>
      <c r="BE7" s="24">
        <v>48.91</v>
      </c>
      <c r="BF7" s="24" t="s">
        <v>102</v>
      </c>
      <c r="BG7" s="24">
        <v>2018.41</v>
      </c>
      <c r="BH7" s="24">
        <v>1965.4</v>
      </c>
      <c r="BI7" s="24">
        <v>1738.9</v>
      </c>
      <c r="BJ7" s="24">
        <v>1606.71</v>
      </c>
      <c r="BK7" s="24" t="s">
        <v>102</v>
      </c>
      <c r="BL7" s="24">
        <v>1268.6300000000001</v>
      </c>
      <c r="BM7" s="24">
        <v>1283.69</v>
      </c>
      <c r="BN7" s="24">
        <v>1160.22</v>
      </c>
      <c r="BO7" s="24">
        <v>1141.98</v>
      </c>
      <c r="BP7" s="24">
        <v>1156.82</v>
      </c>
      <c r="BQ7" s="24" t="s">
        <v>102</v>
      </c>
      <c r="BR7" s="24">
        <v>99.56</v>
      </c>
      <c r="BS7" s="24">
        <v>99.2</v>
      </c>
      <c r="BT7" s="24">
        <v>99.47</v>
      </c>
      <c r="BU7" s="24">
        <v>98.3</v>
      </c>
      <c r="BV7" s="24" t="s">
        <v>102</v>
      </c>
      <c r="BW7" s="24">
        <v>82.88</v>
      </c>
      <c r="BX7" s="24">
        <v>82.53</v>
      </c>
      <c r="BY7" s="24">
        <v>81.81</v>
      </c>
      <c r="BZ7" s="24">
        <v>82.27</v>
      </c>
      <c r="CA7" s="24">
        <v>75.33</v>
      </c>
      <c r="CB7" s="24" t="s">
        <v>102</v>
      </c>
      <c r="CC7" s="24">
        <v>199.64</v>
      </c>
      <c r="CD7" s="24">
        <v>199.61</v>
      </c>
      <c r="CE7" s="24">
        <v>200.91</v>
      </c>
      <c r="CF7" s="24">
        <v>203.67</v>
      </c>
      <c r="CG7" s="24" t="s">
        <v>102</v>
      </c>
      <c r="CH7" s="24">
        <v>187.76</v>
      </c>
      <c r="CI7" s="24">
        <v>190.48</v>
      </c>
      <c r="CJ7" s="24">
        <v>193.59</v>
      </c>
      <c r="CK7" s="24">
        <v>194.42</v>
      </c>
      <c r="CL7" s="24">
        <v>215.73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>
        <v>45.87</v>
      </c>
      <c r="CT7" s="24">
        <v>44.24</v>
      </c>
      <c r="CU7" s="24">
        <v>45.3</v>
      </c>
      <c r="CV7" s="24">
        <v>45.6</v>
      </c>
      <c r="CW7" s="24">
        <v>43.28</v>
      </c>
      <c r="CX7" s="24" t="s">
        <v>102</v>
      </c>
      <c r="CY7" s="24">
        <v>92.75</v>
      </c>
      <c r="CZ7" s="24">
        <v>92.6</v>
      </c>
      <c r="DA7" s="24">
        <v>92.32</v>
      </c>
      <c r="DB7" s="24">
        <v>92.42</v>
      </c>
      <c r="DC7" s="24" t="s">
        <v>102</v>
      </c>
      <c r="DD7" s="24">
        <v>87.65</v>
      </c>
      <c r="DE7" s="24">
        <v>88.15</v>
      </c>
      <c r="DF7" s="24">
        <v>88.37</v>
      </c>
      <c r="DG7" s="24">
        <v>88.66</v>
      </c>
      <c r="DH7" s="24">
        <v>86.21</v>
      </c>
      <c r="DI7" s="24" t="s">
        <v>102</v>
      </c>
      <c r="DJ7" s="24">
        <v>3.67</v>
      </c>
      <c r="DK7" s="24">
        <v>7.29</v>
      </c>
      <c r="DL7" s="24">
        <v>10.83</v>
      </c>
      <c r="DM7" s="24">
        <v>14.34</v>
      </c>
      <c r="DN7" s="24" t="s">
        <v>102</v>
      </c>
      <c r="DO7" s="24">
        <v>29.24</v>
      </c>
      <c r="DP7" s="24">
        <v>31.73</v>
      </c>
      <c r="DQ7" s="24">
        <v>32.57</v>
      </c>
      <c r="DR7" s="24">
        <v>33.159999999999997</v>
      </c>
      <c r="DS7" s="24">
        <v>29.62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0.04</v>
      </c>
      <c r="EC7" s="24">
        <v>0.12</v>
      </c>
      <c r="ED7" s="24">
        <v>0.09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0.06</v>
      </c>
      <c r="EL7" s="24">
        <v>0.27</v>
      </c>
      <c r="EM7" s="24">
        <v>0.22</v>
      </c>
      <c r="EN7" s="24">
        <v>0.17</v>
      </c>
      <c r="EO7" s="24">
        <v>0.11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2025-02-03T08:51:43Z</cp:lastPrinted>
  <dcterms:created xsi:type="dcterms:W3CDTF">2025-01-24T07:13:16Z</dcterms:created>
  <dcterms:modified xsi:type="dcterms:W3CDTF">2025-02-03T08:52:01Z</dcterms:modified>
  <cp:category/>
</cp:coreProperties>
</file>