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l-file-sv\行財政改革課\財務係\300_決算関係\80_財政比較分析表\R6年度（R5決算分）\20250304【依頼】【0319正午〆切】令和５年度財政状況資料集の作成・公表について\04_県提出\"/>
    </mc:Choice>
  </mc:AlternateContent>
  <xr:revisionPtr revIDLastSave="0" documentId="13_ncr:1_{C8826D1A-03FA-4339-AC33-61870BD231CB}" xr6:coauthVersionLast="47" xr6:coauthVersionMax="47" xr10:uidLastSave="{00000000-0000-0000-0000-000000000000}"/>
  <bookViews>
    <workbookView xWindow="-28920" yWindow="264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将来負担比率（分子）の構造" sheetId="7" r:id="rId10"/>
    <sheet name="連結実質赤字比率に係る赤字・黒字の構成分析" sheetId="5" r:id="rId11"/>
    <sheet name="実質公債費比率（分子）の構造" sheetId="6"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8" i="12" l="1"/>
  <c r="AA30" i="12"/>
  <c r="AA29" i="12"/>
  <c r="AA28" i="12"/>
  <c r="AA12" i="12"/>
  <c r="AA11" i="12"/>
  <c r="AA10" i="12"/>
  <c r="AA9" i="12"/>
  <c r="AA8" i="12"/>
  <c r="AA7" i="12"/>
  <c r="BG37" i="10"/>
  <c r="BG36" i="10"/>
  <c r="BG35" i="10"/>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U37" i="10"/>
  <c r="BW36" i="10"/>
  <c r="BW34" i="10"/>
  <c r="BW35" i="10" s="1"/>
  <c r="CO34" i="10" s="1"/>
  <c r="CO35" i="10" s="1"/>
  <c r="CO36" i="10" s="1"/>
  <c r="CO37" i="10" s="1"/>
  <c r="CO38" i="10" s="1"/>
  <c r="CO39" i="10" s="1"/>
  <c r="CO40" i="10" s="1"/>
  <c r="CO41" i="10" s="1"/>
  <c r="CO42" i="10" s="1"/>
  <c r="CO43" i="10" s="1"/>
  <c r="C34" i="10"/>
  <c r="C35" i="10" l="1"/>
  <c r="C36" i="10" s="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 r="BE37" i="10" s="1"/>
</calcChain>
</file>

<file path=xl/sharedStrings.xml><?xml version="1.0" encoding="utf-8"?>
<sst xmlns="http://schemas.openxmlformats.org/spreadsheetml/2006/main" count="1106" uniqueCount="591">
  <si>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</si>
  <si>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</si>
  <si>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</si>
  <si>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</si>
  <si>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</si>
  <si>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</si>
  <si>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</si>
  <si>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</si>
  <si>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</si>
  <si>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</si>
  <si>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</si>
  <si>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</si>
  <si>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</si>
  <si>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</si>
  <si>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</si>
  <si>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</si>
  <si>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</si>
  <si>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</si>
  <si>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</si>
  <si>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</si>
  <si>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</si>
  <si>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</si>
  <si>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</si>
  <si>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</si>
  <si>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</si>
  <si>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</si>
  <si>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</si>
  <si>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</si>
  <si>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</si>
  <si>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</si>
  <si>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</si>
  <si>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</si>
  <si>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</si>
  <si>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</si>
  <si>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</si>
  <si>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</si>
  <si>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</si>
  <si>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</si>
  <si>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</si>
  <si>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</si>
  <si>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</si>
  <si>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</si>
  <si>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</si>
  <si>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</si>
  <si>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</si>
  <si>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</si>
  <si>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</si>
  <si>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</si>
  <si>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</si>
  <si>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</si>
  <si>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</si>
  <si>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</si>
  <si>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</si>
  <si>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</si>
  <si>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</si>
  <si>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</si>
  <si>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</si>
  <si>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</si>
  <si>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</si>
  <si>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</si>
  <si>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</si>
  <si>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</si>
  <si>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</si>
  <si>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</si>
  <si>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</si>
  <si>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</si>
  <si>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</si>
  <si>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</si>
  <si>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</si>
  <si>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</si>
  <si>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</si>
  <si>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</si>
  <si>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</si>
  <si>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</si>
  <si>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</si>
  <si>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</si>
  <si>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</si>
  <si>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</si>
  <si>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</si>
  <si>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</si>
  <si>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</si>
  <si>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</si>
  <si>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</si>
  <si>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</si>
  <si>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</si>
  <si>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</si>
  <si>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</si>
  <si>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</si>
  <si>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</si>
  <si>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</si>
  <si>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</si>
  <si>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</si>
  <si>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</si>
  <si>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</si>
  <si>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鳥取市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</si>
  <si>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</si>
  <si>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</si>
  <si>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</si>
  <si>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</si>
  <si>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</si>
  <si>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</si>
  <si>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</si>
  <si>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</si>
  <si>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</si>
  <si>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</si>
  <si>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</si>
  <si>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</si>
  <si>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</si>
  <si>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</si>
  <si>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</si>
  <si>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</si>
  <si>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</si>
  <si>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</si>
  <si>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</si>
  <si>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</si>
  <si>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</si>
  <si>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</si>
  <si>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</si>
  <si>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</si>
  <si>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</si>
  <si>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</si>
  <si>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</si>
  <si>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</si>
  <si>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</si>
  <si>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</si>
  <si>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</si>
  <si>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</si>
  <si>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</si>
  <si>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</si>
  <si>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</si>
  <si>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</si>
  <si>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</si>
  <si>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</si>
  <si>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</si>
  <si>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</si>
  <si>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</si>
  <si>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</si>
  <si>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</si>
  <si>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</si>
  <si>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</si>
  <si>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</si>
  <si>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</si>
  <si>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</si>
  <si>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</si>
  <si>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</si>
  <si>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</si>
  <si>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</si>
  <si>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</si>
  <si>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</si>
  <si>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</si>
  <si>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</si>
  <si>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</si>
  <si>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</si>
  <si>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</si>
  <si>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</si>
  <si>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</si>
  <si>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</si>
  <si>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</si>
  <si>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</si>
  <si>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</si>
  <si>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</si>
  <si>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</si>
  <si>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</si>
  <si>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</si>
  <si>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</si>
  <si>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</si>
  <si>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</si>
  <si>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</si>
  <si>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</si>
  <si>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</si>
  <si>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</si>
  <si>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</si>
  <si>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</si>
  <si>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</si>
  <si>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</si>
  <si>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</si>
  <si>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</si>
  <si>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</si>
  <si>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</si>
  <si>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</si>
  <si>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</si>
  <si>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</si>
  <si>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</si>
  <si>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</si>
  <si>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</si>
  <si>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</si>
  <si>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</si>
  <si>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</si>
  <si>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</si>
  <si>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</si>
  <si>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</si>
  <si>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</si>
  <si>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</si>
  <si>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</si>
  <si>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</si>
  <si>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</si>
  <si>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</si>
  <si>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</si>
  <si>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</si>
  <si>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</si>
  <si>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</si>
  <si>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</si>
  <si>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</si>
  <si>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鳥取県鳥取市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</si>
  <si>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</si>
  <si>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</si>
  <si>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</si>
  <si>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</si>
  <si>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</si>
  <si>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</si>
  <si>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</si>
  <si>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</si>
  <si>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</si>
  <si>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</si>
  <si>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</si>
  <si>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</si>
  <si>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</si>
  <si>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</si>
  <si>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</si>
  <si>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</si>
  <si>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</si>
  <si>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</si>
  <si>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</si>
  <si>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</si>
  <si>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</si>
  <si>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</si>
  <si>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</si>
  <si>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</si>
  <si>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</si>
  <si>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</si>
  <si>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</si>
  <si>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</si>
  <si>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</si>
  <si>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</si>
  <si>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</si>
  <si>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</si>
  <si>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</si>
  <si>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</si>
  <si>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</si>
  <si>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</si>
  <si>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</si>
  <si>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</si>
  <si>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</si>
  <si>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</si>
  <si>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</si>
  <si>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</si>
  <si>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</si>
  <si>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</si>
  <si>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</si>
  <si>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</si>
  <si>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</si>
  <si>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</si>
  <si>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</si>
  <si>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</si>
  <si>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</si>
  <si>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</si>
  <si>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</si>
  <si>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</si>
  <si>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</si>
  <si>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</si>
  <si>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</si>
  <si>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</si>
  <si>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</si>
  <si>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</si>
  <si>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</si>
  <si>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</si>
  <si>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</si>
  <si>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</si>
  <si>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</si>
  <si>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</si>
  <si>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</si>
  <si>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</si>
  <si>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</si>
  <si>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</si>
  <si>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</si>
  <si>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</si>
  <si>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</si>
  <si>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</si>
  <si>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</si>
  <si>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</si>
  <si>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</si>
  <si>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</si>
  <si>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</si>
  <si>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</si>
  <si>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</si>
  <si>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</si>
  <si>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</si>
  <si>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</si>
  <si>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</si>
  <si>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</si>
  <si>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</si>
  <si>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</si>
  <si>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</si>
  <si>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</si>
  <si>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</si>
  <si>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</si>
  <si>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</si>
  <si>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</si>
  <si>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</si>
  <si>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</si>
  <si>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</si>
  <si>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</si>
  <si>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</si>
  <si>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</si>
  <si>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</si>
  <si>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</si>
  <si>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</si>
  <si>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</si>
  <si>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</si>
  <si>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</si>
  <si>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</si>
  <si>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</si>
  <si>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</si>
  <si>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</si>
  <si>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</si>
  <si>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</si>
  <si>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</si>
  <si>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</si>
  <si>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</si>
  <si>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</si>
  <si>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</si>
  <si>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</si>
  <si>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</si>
  <si>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</si>
  <si>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</si>
  <si>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</si>
  <si>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</si>
  <si>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</si>
  <si>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</si>
  <si>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</si>
  <si>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</si>
  <si>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</si>
  <si>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</si>
  <si>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</si>
  <si>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</si>
  <si>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</si>
  <si>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</si>
  <si>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</si>
  <si>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</si>
  <si>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</si>
  <si>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</si>
  <si>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</si>
  <si>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</si>
  <si>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</si>
  <si>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</si>
  <si>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</si>
  <si>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</si>
  <si>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</si>
  <si>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</si>
  <si>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</si>
  <si>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</si>
  <si>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</si>
  <si>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</si>
  <si>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</si>
  <si>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鳥取県鳥取市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</si>
  <si>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</si>
  <si>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</si>
  <si>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</si>
  <si>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</si>
  <si>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</si>
  <si>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</si>
  <si>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</si>
  <si>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</si>
  <si>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</si>
  <si>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</si>
  <si>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</si>
  <si>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</si>
  <si>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</si>
  <si>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</si>
  <si>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</si>
  <si>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</si>
  <si>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</si>
  <si>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</si>
  <si>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</si>
  <si>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</si>
  <si>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土地区画整理費</t>
    <phoneticPr fontId="5"/>
  </si>
  <si>
    <t>高齢者・障害者住宅整備資金貸付事業費</t>
    <phoneticPr fontId="5"/>
  </si>
  <si>
    <t>土地取得費</t>
    <phoneticPr fontId="5"/>
  </si>
  <si>
    <t>墓苑事業費</t>
    <phoneticPr fontId="5"/>
  </si>
  <si>
    <t>母子父子寡婦福祉資金貸付事業費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</si>
  <si>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</si>
  <si>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</si>
  <si>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</si>
  <si>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</si>
  <si>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</si>
  <si>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</si>
  <si>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</si>
  <si>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</si>
  <si>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</si>
  <si>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</si>
  <si>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</si>
  <si>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</si>
  <si>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</si>
  <si>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t>
    <phoneticPr fontId="5"/>
  </si>
  <si>
    <t>介護保険費</t>
    <phoneticPr fontId="5"/>
  </si>
  <si>
    <t>後期高齢者医療費</t>
    <phoneticPr fontId="5"/>
  </si>
  <si>
    <t>水道事業</t>
    <phoneticPr fontId="5"/>
  </si>
  <si>
    <t>法適用企業</t>
    <phoneticPr fontId="5"/>
  </si>
  <si>
    <t>工業用水道事業</t>
    <phoneticPr fontId="5"/>
  </si>
  <si>
    <t>病院事業</t>
    <phoneticPr fontId="5"/>
  </si>
  <si>
    <t>下水道等事業</t>
    <phoneticPr fontId="5"/>
  </si>
  <si>
    <t>電気事業費</t>
    <phoneticPr fontId="5"/>
  </si>
  <si>
    <t>法非適用企業</t>
    <phoneticPr fontId="5"/>
  </si>
  <si>
    <t>公設地方卸売市場事業費</t>
    <phoneticPr fontId="5"/>
  </si>
  <si>
    <t>観光施設運営事業費</t>
    <phoneticPr fontId="5"/>
  </si>
  <si>
    <t>温泉事業費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</si>
  <si>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</si>
  <si>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</si>
  <si>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</si>
  <si>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</si>
  <si>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</si>
  <si>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</si>
  <si>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</si>
  <si>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</si>
  <si>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</si>
  <si>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</si>
  <si>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</si>
  <si>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</si>
  <si>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</si>
  <si>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</si>
  <si>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</si>
  <si>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</si>
  <si>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</si>
  <si>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</si>
  <si>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</si>
  <si>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</si>
  <si>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</si>
  <si>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</si>
  <si>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</si>
  <si>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</si>
  <si>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</si>
  <si>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</si>
  <si>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</si>
  <si>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</si>
  <si>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</si>
  <si>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</si>
  <si>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</si>
  <si>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</si>
  <si>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</si>
  <si>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</si>
  <si>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</si>
  <si>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</si>
  <si>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</si>
  <si>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</si>
  <si>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</si>
  <si>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</si>
  <si>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</si>
  <si>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</si>
  <si>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</si>
  <si>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</si>
  <si>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</si>
  <si>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</si>
  <si>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</si>
  <si>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</si>
  <si>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</si>
  <si>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</si>
  <si>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</si>
  <si>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</si>
  <si>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</si>
  <si>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</si>
  <si>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</si>
  <si>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</si>
  <si>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</si>
  <si>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</si>
  <si>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</si>
  <si>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</si>
  <si>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</si>
  <si>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</si>
  <si>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</si>
  <si>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</si>
  <si>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</si>
  <si>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</si>
  <si>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</si>
  <si>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</si>
  <si>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</si>
  <si>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</si>
  <si>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</si>
  <si>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</si>
  <si>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</si>
  <si>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</si>
  <si>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</si>
  <si>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</si>
  <si>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</si>
  <si>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</si>
  <si>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</si>
  <si>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</si>
  <si>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</si>
  <si>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</si>
  <si>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</si>
  <si>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</si>
  <si>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</si>
  <si>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</si>
  <si>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</si>
  <si>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</si>
  <si>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</si>
  <si>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</si>
  <si>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</si>
  <si>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</si>
  <si>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</si>
  <si>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</si>
  <si>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</si>
  <si>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</si>
  <si>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</si>
  <si>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</si>
  <si>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</si>
  <si>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</si>
  <si>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</si>
  <si>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</si>
  <si>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</si>
  <si>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</si>
  <si>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</si>
  <si>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</si>
  <si>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</si>
  <si>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</si>
  <si>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</si>
  <si>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</si>
  <si>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</si>
  <si>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</si>
  <si>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</si>
  <si>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</si>
  <si>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</si>
  <si>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</si>
  <si>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</si>
  <si>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</si>
  <si>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</si>
  <si>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</si>
  <si>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</si>
  <si>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</si>
  <si>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</si>
  <si>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</si>
  <si>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</si>
  <si>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</si>
  <si>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</si>
  <si>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</si>
  <si>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</si>
  <si>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</si>
  <si>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</si>
  <si>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</si>
  <si>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</si>
  <si>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</si>
  <si>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</si>
  <si>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0.38</t>
  </si>
  <si>
    <t>▲ 0.28</t>
  </si>
  <si>
    <t>▲ 1.17</t>
  </si>
  <si>
    <t>病院事業</t>
  </si>
  <si>
    <t>下水道等事業</t>
  </si>
  <si>
    <t>水道事業</t>
  </si>
  <si>
    <t>一般会計</t>
  </si>
  <si>
    <t>介護保険費</t>
  </si>
  <si>
    <t>国民健康保険費</t>
  </si>
  <si>
    <t>母子父子寡婦福祉資金貸付事業費</t>
  </si>
  <si>
    <t>工業用水道事業</t>
  </si>
  <si>
    <t>その他会計（赤字）</t>
  </si>
  <si>
    <t>その他会計（黒字）</t>
  </si>
  <si>
    <t>R01</t>
    <phoneticPr fontId="5"/>
  </si>
  <si>
    <t>R02</t>
    <phoneticPr fontId="5"/>
  </si>
  <si>
    <t>R03</t>
    <phoneticPr fontId="5"/>
  </si>
  <si>
    <t>R04</t>
    <phoneticPr fontId="5"/>
  </si>
  <si>
    <t>R05</t>
    <phoneticPr fontId="5"/>
  </si>
  <si>
    <t>（一財）鳥取開発公社</t>
    <rPh sb="1" eb="2">
      <t>イチ</t>
    </rPh>
    <rPh sb="2" eb="3">
      <t>ザイ</t>
    </rPh>
    <phoneticPr fontId="30"/>
  </si>
  <si>
    <t>（公財）鳥取市公園・スポーツ施設協会</t>
    <rPh sb="1" eb="2">
      <t>オオヤケ</t>
    </rPh>
    <phoneticPr fontId="2"/>
  </si>
  <si>
    <t>（一財）鳥取市中小企業勤労者福祉サービスセンター</t>
    <rPh sb="1" eb="2">
      <t>イチ</t>
    </rPh>
    <phoneticPr fontId="2"/>
  </si>
  <si>
    <t>（公財）鳥取市環境事業公社</t>
    <rPh sb="1" eb="2">
      <t>コウ</t>
    </rPh>
    <phoneticPr fontId="2"/>
  </si>
  <si>
    <t>（公財）鳥取県東部環境管理公社</t>
    <rPh sb="1" eb="2">
      <t>コウ</t>
    </rPh>
    <phoneticPr fontId="2"/>
  </si>
  <si>
    <t>（一財）鳥取市教育福祉振興会</t>
    <rPh sb="1" eb="2">
      <t>イチ</t>
    </rPh>
    <phoneticPr fontId="2"/>
  </si>
  <si>
    <t>（公財）鳥取市学校給食会</t>
    <rPh sb="1" eb="2">
      <t>コウ</t>
    </rPh>
    <phoneticPr fontId="2"/>
  </si>
  <si>
    <t>（公財）鳥取市文化財団</t>
    <rPh sb="1" eb="2">
      <t>コウ</t>
    </rPh>
    <phoneticPr fontId="2"/>
  </si>
  <si>
    <t>（公財）鳥取童謡・おもちゃ館</t>
    <rPh sb="1" eb="2">
      <t>コウ</t>
    </rPh>
    <phoneticPr fontId="2"/>
  </si>
  <si>
    <t>（公財）鳥取市人権情報センター</t>
    <rPh sb="1" eb="2">
      <t>コウ</t>
    </rPh>
    <phoneticPr fontId="2"/>
  </si>
  <si>
    <t>（株）鳥取テレトピア</t>
  </si>
  <si>
    <t>鳥取市土地開発公社</t>
  </si>
  <si>
    <t>（一財）用瀬町ふるさと振興事業団</t>
    <rPh sb="1" eb="2">
      <t>イチ</t>
    </rPh>
    <phoneticPr fontId="2"/>
  </si>
  <si>
    <t>（有）グリーンもちがせ</t>
    <rPh sb="1" eb="2">
      <t>ユウ</t>
    </rPh>
    <phoneticPr fontId="30"/>
  </si>
  <si>
    <t>（株）さじ弐拾壱</t>
    <rPh sb="1" eb="2">
      <t>カブ</t>
    </rPh>
    <phoneticPr fontId="30"/>
  </si>
  <si>
    <t>（有）かみんぐさじ</t>
    <rPh sb="1" eb="2">
      <t>ユウ</t>
    </rPh>
    <phoneticPr fontId="30"/>
  </si>
  <si>
    <t>（一財）鳥取市農業公社</t>
    <rPh sb="1" eb="2">
      <t>イチ</t>
    </rPh>
    <phoneticPr fontId="2"/>
  </si>
  <si>
    <t>（株）ふるさと鹿野</t>
  </si>
  <si>
    <t>（公財）鳥取県産業振興機構</t>
    <rPh sb="1" eb="2">
      <t>コウ</t>
    </rPh>
    <rPh sb="2" eb="3">
      <t>ザイ</t>
    </rPh>
    <rPh sb="4" eb="7">
      <t>トットリケン</t>
    </rPh>
    <rPh sb="7" eb="9">
      <t>サンギョウ</t>
    </rPh>
    <rPh sb="9" eb="11">
      <t>シンコウ</t>
    </rPh>
    <rPh sb="11" eb="13">
      <t>キコウ</t>
    </rPh>
    <phoneticPr fontId="2"/>
  </si>
  <si>
    <t>公共施設等整備基金</t>
    <phoneticPr fontId="5"/>
  </si>
  <si>
    <t>ふるさと納税基金</t>
    <phoneticPr fontId="2"/>
  </si>
  <si>
    <t>地域振興基金</t>
    <phoneticPr fontId="2"/>
  </si>
  <si>
    <t>人づくり・まちづくり基金</t>
    <phoneticPr fontId="2"/>
  </si>
  <si>
    <t>新型コロナウイルス感染症緊急対策基金</t>
    <phoneticPr fontId="2"/>
  </si>
  <si>
    <t>鳥取県東部広域行政管理組合</t>
    <rPh sb="11" eb="13">
      <t>クミアイ</t>
    </rPh>
    <phoneticPr fontId="2"/>
  </si>
  <si>
    <t>一般会計</t>
    <rPh sb="0" eb="4">
      <t>イッパンカイケイ</t>
    </rPh>
    <phoneticPr fontId="2"/>
  </si>
  <si>
    <t>-</t>
    <phoneticPr fontId="2"/>
  </si>
  <si>
    <t>因幡ふるさと振興事業費特別会計</t>
    <rPh sb="0" eb="2">
      <t>イナバ</t>
    </rPh>
    <rPh sb="6" eb="11">
      <t>シンコウジギョウヒ</t>
    </rPh>
    <rPh sb="11" eb="15">
      <t>トクベツカイケイ</t>
    </rPh>
    <phoneticPr fontId="2"/>
  </si>
  <si>
    <t>鳥取県後期高齢者医療広域連合</t>
    <rPh sb="3" eb="8">
      <t>コウキコウレイシャ</t>
    </rPh>
    <rPh sb="8" eb="10">
      <t>イリョウ</t>
    </rPh>
    <rPh sb="10" eb="14">
      <t>コウイキレンゴウ</t>
    </rPh>
    <phoneticPr fontId="2"/>
  </si>
  <si>
    <t>後期高齢者医療特別会計</t>
    <rPh sb="0" eb="5">
      <t>コウキコウレイシャ</t>
    </rPh>
    <rPh sb="5" eb="7">
      <t>イリョウ</t>
    </rPh>
    <rPh sb="7" eb="11">
      <t>トクベツカイケイ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</si>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</sst>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7202-4340-9273-3631BAB54C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79578</c:v>
                </c:pt>
                <c:pt idx="1">
                  <c:v>45599</c:v>
                </c:pt>
                <c:pt idx="2">
                  <c:v>52195</c:v>
                </c:pt>
                <c:pt idx="3">
                  <c:v>46574</c:v>
                </c:pt>
                <c:pt idx="4">
                  <c:v>38622</c:v>
                </c:pt>
              </c:numCache>
            </c:numRef>
          </c:val>
          <c:smooth val="0"/>
          <c:extLst>
            <c:ext xmlns:c16="http://schemas.microsoft.com/office/drawing/2014/chart" uri="{C3380CC4-5D6E-409C-BE32-E72D297353CC}">
              <c16:uniqueId val="{00000001-7202-4340-9273-3631BAB54C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3.79</c:v>
                </c:pt>
                <c:pt idx="1">
                  <c:v>4.16</c:v>
                </c:pt>
                <c:pt idx="2">
                  <c:v>5.8</c:v>
                </c:pt>
                <c:pt idx="3">
                  <c:v>5.24</c:v>
                </c:pt>
                <c:pt idx="4">
                  <c:v>4</c:v>
                </c:pt>
              </c:numCache>
            </c:numRef>
          </c:val>
          <c:extLst>
            <c:ext xmlns:c16="http://schemas.microsoft.com/office/drawing/2014/chart" uri="{C3380CC4-5D6E-409C-BE32-E72D297353CC}">
              <c16:uniqueId val="{00000000-6396-4E99-8FF1-6323EFDC79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7.45</c:v>
                </c:pt>
                <c:pt idx="1">
                  <c:v>6.42</c:v>
                </c:pt>
                <c:pt idx="2">
                  <c:v>6.66</c:v>
                </c:pt>
                <c:pt idx="3">
                  <c:v>7.32</c:v>
                </c:pt>
                <c:pt idx="4">
                  <c:v>7.3</c:v>
                </c:pt>
              </c:numCache>
            </c:numRef>
          </c:val>
          <c:extLst>
            <c:ext xmlns:c16="http://schemas.microsoft.com/office/drawing/2014/chart" uri="{C3380CC4-5D6E-409C-BE32-E72D297353CC}">
              <c16:uniqueId val="{00000001-6396-4E99-8FF1-6323EFDC79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-0.38</c:v>
                </c:pt>
                <c:pt idx="2">
                  <c:v>2.2599999999999998</c:v>
                </c:pt>
                <c:pt idx="3">
                  <c:v>-0.28000000000000003</c:v>
                </c:pt>
                <c:pt idx="4">
                  <c:v>-1.17</c:v>
                </c:pt>
              </c:numCache>
            </c:numRef>
          </c:val>
          <c:smooth val="0"/>
          <c:extLst>
            <c:ext xmlns:c16="http://schemas.microsoft.com/office/drawing/2014/chart" uri="{C3380CC4-5D6E-409C-BE32-E72D297353CC}">
              <c16:uniqueId val="{00000002-6396-4E99-8FF1-6323EFDC79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110585</c:v>
                </c:pt>
                <c:pt idx="5">
                  <c:v>109620</c:v>
                </c:pt>
                <c:pt idx="8">
                  <c:v>108593</c:v>
                </c:pt>
                <c:pt idx="11">
                  <c:v>104735</c:v>
                </c:pt>
                <c:pt idx="14">
                  <c:v>102780</c:v>
                </c:pt>
              </c:numCache>
            </c:numRef>
          </c:val>
          <c:extLst>
            <c:ext xmlns:c16="http://schemas.microsoft.com/office/drawing/2014/chart" uri="{C3380CC4-5D6E-409C-BE32-E72D297353CC}">
              <c16:uniqueId val="{00000000-765C-47DF-9DD0-1524CF27A9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17989</c:v>
                </c:pt>
                <c:pt idx="5">
                  <c:v>17818</c:v>
                </c:pt>
                <c:pt idx="8">
                  <c:v>18048</c:v>
                </c:pt>
                <c:pt idx="11">
                  <c:v>18503</c:v>
                </c:pt>
                <c:pt idx="14">
                  <c:v>17206</c:v>
                </c:pt>
              </c:numCache>
            </c:numRef>
          </c:val>
          <c:extLst>
            <c:ext xmlns:c16="http://schemas.microsoft.com/office/drawing/2014/chart" uri="{C3380CC4-5D6E-409C-BE32-E72D297353CC}">
              <c16:uniqueId val="{00000001-765C-47DF-9DD0-1524CF27A9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13514</c:v>
                </c:pt>
                <c:pt idx="5">
                  <c:v>12537</c:v>
                </c:pt>
                <c:pt idx="8">
                  <c:v>13457</c:v>
                </c:pt>
                <c:pt idx="11">
                  <c:v>14404</c:v>
                </c:pt>
                <c:pt idx="14">
                  <c:v>14374</c:v>
                </c:pt>
              </c:numCache>
            </c:numRef>
          </c:val>
          <c:extLst>
            <c:ext xmlns:c16="http://schemas.microsoft.com/office/drawing/2014/chart" uri="{C3380CC4-5D6E-409C-BE32-E72D297353CC}">
              <c16:uniqueId val="{00000002-765C-47DF-9DD0-1524CF27A9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5C-47DF-9DD0-1524CF27A9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5C-47DF-9DD0-1524CF27A9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1990</c:v>
                </c:pt>
                <c:pt idx="3">
                  <c:v>2225</c:v>
                </c:pt>
                <c:pt idx="6">
                  <c:v>2047</c:v>
                </c:pt>
                <c:pt idx="9">
                  <c:v>2127</c:v>
                </c:pt>
                <c:pt idx="12">
                  <c:v>2225</c:v>
                </c:pt>
              </c:numCache>
            </c:numRef>
          </c:val>
          <c:extLst>
            <c:ext xmlns:c16="http://schemas.microsoft.com/office/drawing/2014/chart" uri="{C3380CC4-5D6E-409C-BE32-E72D297353CC}">
              <c16:uniqueId val="{00000005-765C-47DF-9DD0-1524CF27A9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9260</c:v>
                </c:pt>
                <c:pt idx="3">
                  <c:v>9063</c:v>
                </c:pt>
                <c:pt idx="6">
                  <c:v>8938</c:v>
                </c:pt>
                <c:pt idx="9">
                  <c:v>9037</c:v>
                </c:pt>
                <c:pt idx="12">
                  <c:v>9322</c:v>
                </c:pt>
              </c:numCache>
            </c:numRef>
          </c:val>
          <c:extLst>
            <c:ext xmlns:c16="http://schemas.microsoft.com/office/drawing/2014/chart" uri="{C3380CC4-5D6E-409C-BE32-E72D297353CC}">
              <c16:uniqueId val="{00000006-765C-47DF-9DD0-1524CF27A9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2101</c:v>
                </c:pt>
                <c:pt idx="3">
                  <c:v>1986</c:v>
                </c:pt>
                <c:pt idx="6">
                  <c:v>2001</c:v>
                </c:pt>
                <c:pt idx="9">
                  <c:v>1951</c:v>
                </c:pt>
                <c:pt idx="12">
                  <c:v>1828</c:v>
                </c:pt>
              </c:numCache>
            </c:numRef>
          </c:val>
          <c:extLst>
            <c:ext xmlns:c16="http://schemas.microsoft.com/office/drawing/2014/chart" uri="{C3380CC4-5D6E-409C-BE32-E72D297353CC}">
              <c16:uniqueId val="{00000007-765C-47DF-9DD0-1524CF27A9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46082</c:v>
                </c:pt>
                <c:pt idx="3">
                  <c:v>41854</c:v>
                </c:pt>
                <c:pt idx="6">
                  <c:v>38307</c:v>
                </c:pt>
                <c:pt idx="9">
                  <c:v>35216</c:v>
                </c:pt>
                <c:pt idx="12">
                  <c:v>33429</c:v>
                </c:pt>
              </c:numCache>
            </c:numRef>
          </c:val>
          <c:extLst>
            <c:ext xmlns:c16="http://schemas.microsoft.com/office/drawing/2014/chart" uri="{C3380CC4-5D6E-409C-BE32-E72D297353CC}">
              <c16:uniqueId val="{00000008-765C-47DF-9DD0-1524CF27A9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622</c:v>
                </c:pt>
                <c:pt idx="3">
                  <c:v>589</c:v>
                </c:pt>
                <c:pt idx="6">
                  <c:v>551</c:v>
                </c:pt>
                <c:pt idx="9">
                  <c:v>520</c:v>
                </c:pt>
                <c:pt idx="12">
                  <c:v>3634</c:v>
                </c:pt>
              </c:numCache>
            </c:numRef>
          </c:val>
          <c:extLst>
            <c:ext xmlns:c16="http://schemas.microsoft.com/office/drawing/2014/chart" uri="{C3380CC4-5D6E-409C-BE32-E72D297353CC}">
              <c16:uniqueId val="{00000009-765C-47DF-9DD0-1524CF27A9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110750</c:v>
                </c:pt>
                <c:pt idx="3">
                  <c:v>112833</c:v>
                </c:pt>
                <c:pt idx="6">
                  <c:v>116095</c:v>
                </c:pt>
                <c:pt idx="9">
                  <c:v>115229</c:v>
                </c:pt>
                <c:pt idx="12">
                  <c:v>111749</c:v>
                </c:pt>
              </c:numCache>
            </c:numRef>
          </c:val>
          <c:extLst>
            <c:ext xmlns:c16="http://schemas.microsoft.com/office/drawing/2014/chart" uri="{C3380CC4-5D6E-409C-BE32-E72D297353CC}">
              <c16:uniqueId val="{0000000A-765C-47DF-9DD0-1524CF27A9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28717</c:v>
                </c:pt>
                <c:pt idx="2">
                  <c:v>#N/A</c:v>
                </c:pt>
                <c:pt idx="3">
                  <c:v>#N/A</c:v>
                </c:pt>
                <c:pt idx="4">
                  <c:v>28575</c:v>
                </c:pt>
                <c:pt idx="5">
                  <c:v>#N/A</c:v>
                </c:pt>
                <c:pt idx="6">
                  <c:v>#N/A</c:v>
                </c:pt>
                <c:pt idx="7">
                  <c:v>27841</c:v>
                </c:pt>
                <c:pt idx="8">
                  <c:v>#N/A</c:v>
                </c:pt>
                <c:pt idx="9">
                  <c:v>#N/A</c:v>
                </c:pt>
                <c:pt idx="10">
                  <c:v>26438</c:v>
                </c:pt>
                <c:pt idx="11">
                  <c:v>#N/A</c:v>
                </c:pt>
                <c:pt idx="12">
                  <c:v>#N/A</c:v>
                </c:pt>
                <c:pt idx="13">
                  <c:v>27826</c:v>
                </c:pt>
                <c:pt idx="14">
                  <c:v>#N/A</c:v>
                </c:pt>
              </c:numCache>
            </c:numRef>
          </c:val>
          <c:smooth val="0"/>
          <c:extLst>
            <c:ext xmlns:c16="http://schemas.microsoft.com/office/drawing/2014/chart" uri="{C3380CC4-5D6E-409C-BE32-E72D297353CC}">
              <c16:uniqueId val="{0000000B-765C-47DF-9DD0-1524CF27A9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0.08</c:v>
                </c:pt>
                <c:pt idx="4">
                  <c:v>#N/A</c:v>
                </c:pt>
                <c:pt idx="5">
                  <c:v>0.01</c:v>
                </c:pt>
                <c:pt idx="6">
                  <c:v>#N/A</c:v>
                </c:pt>
                <c:pt idx="7">
                  <c:v>0.02</c:v>
                </c:pt>
                <c:pt idx="8">
                  <c:v>#N/A</c:v>
                </c:pt>
                <c:pt idx="9">
                  <c:v>0.03</c:v>
                </c:pt>
              </c:numCache>
            </c:numRef>
          </c:val>
          <c:extLst>
            <c:ext xmlns:c16="http://schemas.microsoft.com/office/drawing/2014/chart" uri="{C3380CC4-5D6E-409C-BE32-E72D297353CC}">
              <c16:uniqueId val="{00000000-2436-4EFE-9415-A081EFA1BD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36-4EFE-9415-A081EFA1BDCA}"/>
            </c:ext>
          </c:extLst>
        </c:ser>
        <c:ser>
          <c:idx val="2"/>
          <c:order val="2"/>
          <c:tx>
            <c:strRef>
              <c:f>データシート!$A$29</c:f>
              <c:strCache>
                <c:ptCount val="1"/>
                <c:pt idx="0">
                  <c:v>工業用水道事業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436-4EFE-9415-A081EFA1BDCA}"/>
            </c:ext>
          </c:extLst>
        </c:ser>
        <c:ser>
          <c:idx val="3"/>
          <c:order val="3"/>
          <c:tx>
            <c:strRef>
              <c:f>データシート!$A$30</c:f>
              <c:strCache>
                <c:ptCount val="1"/>
                <c:pt idx="0">
                  <c:v>母子父子寡婦福祉資金貸付事業費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0.11</c:v>
                </c:pt>
                <c:pt idx="4">
                  <c:v>#N/A</c:v>
                </c:pt>
                <c:pt idx="5">
                  <c:v>0.15</c:v>
                </c:pt>
                <c:pt idx="6">
                  <c:v>#N/A</c:v>
                </c:pt>
                <c:pt idx="7">
                  <c:v>0.1</c:v>
                </c:pt>
                <c:pt idx="8">
                  <c:v>#N/A</c:v>
                </c:pt>
                <c:pt idx="9">
                  <c:v>0.01</c:v>
                </c:pt>
              </c:numCache>
            </c:numRef>
          </c:val>
          <c:extLst>
            <c:ext xmlns:c16="http://schemas.microsoft.com/office/drawing/2014/chart" uri="{C3380CC4-5D6E-409C-BE32-E72D297353CC}">
              <c16:uniqueId val="{00000003-2436-4EFE-9415-A081EFA1BDCA}"/>
            </c:ext>
          </c:extLst>
        </c:ser>
        <c:ser>
          <c:idx val="4"/>
          <c:order val="4"/>
          <c:tx>
            <c:strRef>
              <c:f>データシート!$A$31</c:f>
              <c:strCache>
                <c:ptCount val="1"/>
                <c:pt idx="0">
                  <c:v>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0.54</c:v>
                </c:pt>
                <c:pt idx="2">
                  <c:v>#N/A</c:v>
                </c:pt>
                <c:pt idx="3">
                  <c:v>0.39</c:v>
                </c:pt>
                <c:pt idx="4">
                  <c:v>#N/A</c:v>
                </c:pt>
                <c:pt idx="5">
                  <c:v>0.46</c:v>
                </c:pt>
                <c:pt idx="6">
                  <c:v>#N/A</c:v>
                </c:pt>
                <c:pt idx="7">
                  <c:v>0.19</c:v>
                </c:pt>
                <c:pt idx="8">
                  <c:v>#N/A</c:v>
                </c:pt>
                <c:pt idx="9">
                  <c:v>0.06</c:v>
                </c:pt>
              </c:numCache>
            </c:numRef>
          </c:val>
          <c:extLst>
            <c:ext xmlns:c16="http://schemas.microsoft.com/office/drawing/2014/chart" uri="{C3380CC4-5D6E-409C-BE32-E72D297353CC}">
              <c16:uniqueId val="{00000004-2436-4EFE-9415-A081EFA1BDCA}"/>
            </c:ext>
          </c:extLst>
        </c:ser>
        <c:ser>
          <c:idx val="5"/>
          <c:order val="5"/>
          <c:tx>
            <c:strRef>
              <c:f>データシート!$A$32</c:f>
              <c:strCache>
                <c:ptCount val="1"/>
                <c:pt idx="0">
                  <c:v>介護保険費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1.31</c:v>
                </c:pt>
                <c:pt idx="2">
                  <c:v>#N/A</c:v>
                </c:pt>
                <c:pt idx="3">
                  <c:v>1.73</c:v>
                </c:pt>
                <c:pt idx="4">
                  <c:v>#N/A</c:v>
                </c:pt>
                <c:pt idx="5">
                  <c:v>2.21</c:v>
                </c:pt>
                <c:pt idx="6">
                  <c:v>#N/A</c:v>
                </c:pt>
                <c:pt idx="7">
                  <c:v>2.12</c:v>
                </c:pt>
                <c:pt idx="8">
                  <c:v>#N/A</c:v>
                </c:pt>
                <c:pt idx="9">
                  <c:v>1.52</c:v>
                </c:pt>
              </c:numCache>
            </c:numRef>
          </c:val>
          <c:extLst>
            <c:ext xmlns:c16="http://schemas.microsoft.com/office/drawing/2014/chart" uri="{C3380CC4-5D6E-409C-BE32-E72D297353CC}">
              <c16:uniqueId val="{00000005-2436-4EFE-9415-A081EFA1BDC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3.66</c:v>
                </c:pt>
                <c:pt idx="2">
                  <c:v>#N/A</c:v>
                </c:pt>
                <c:pt idx="3">
                  <c:v>4.01</c:v>
                </c:pt>
                <c:pt idx="4">
                  <c:v>#N/A</c:v>
                </c:pt>
                <c:pt idx="5">
                  <c:v>5.64</c:v>
                </c:pt>
                <c:pt idx="6">
                  <c:v>#N/A</c:v>
                </c:pt>
                <c:pt idx="7">
                  <c:v>5.12</c:v>
                </c:pt>
                <c:pt idx="8">
                  <c:v>#N/A</c:v>
                </c:pt>
                <c:pt idx="9">
                  <c:v>3.97</c:v>
                </c:pt>
              </c:numCache>
            </c:numRef>
          </c:val>
          <c:extLst>
            <c:ext xmlns:c16="http://schemas.microsoft.com/office/drawing/2014/chart" uri="{C3380CC4-5D6E-409C-BE32-E72D297353CC}">
              <c16:uniqueId val="{00000006-2436-4EFE-9415-A081EFA1BDCA}"/>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3.81</c:v>
                </c:pt>
                <c:pt idx="2">
                  <c:v>#N/A</c:v>
                </c:pt>
                <c:pt idx="3">
                  <c:v>4</c:v>
                </c:pt>
                <c:pt idx="4">
                  <c:v>#N/A</c:v>
                </c:pt>
                <c:pt idx="5">
                  <c:v>4.2300000000000004</c:v>
                </c:pt>
                <c:pt idx="6">
                  <c:v>#N/A</c:v>
                </c:pt>
                <c:pt idx="7">
                  <c:v>4.5</c:v>
                </c:pt>
                <c:pt idx="8">
                  <c:v>#N/A</c:v>
                </c:pt>
                <c:pt idx="9">
                  <c:v>4.47</c:v>
                </c:pt>
              </c:numCache>
            </c:numRef>
          </c:val>
          <c:extLst>
            <c:ext xmlns:c16="http://schemas.microsoft.com/office/drawing/2014/chart" uri="{C3380CC4-5D6E-409C-BE32-E72D297353CC}">
              <c16:uniqueId val="{00000007-2436-4EFE-9415-A081EFA1BDCA}"/>
            </c:ext>
          </c:extLst>
        </c:ser>
        <c:ser>
          <c:idx val="8"/>
          <c:order val="8"/>
          <c:tx>
            <c:strRef>
              <c:f>データシート!$A$35</c:f>
              <c:strCache>
                <c:ptCount val="1"/>
                <c:pt idx="0">
                  <c:v>下水道等事業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5.93</c:v>
                </c:pt>
                <c:pt idx="2">
                  <c:v>#N/A</c:v>
                </c:pt>
                <c:pt idx="3">
                  <c:v>6.52</c:v>
                </c:pt>
                <c:pt idx="4">
                  <c:v>#N/A</c:v>
                </c:pt>
                <c:pt idx="5">
                  <c:v>6.48</c:v>
                </c:pt>
                <c:pt idx="6">
                  <c:v>#N/A</c:v>
                </c:pt>
                <c:pt idx="7">
                  <c:v>7.14</c:v>
                </c:pt>
                <c:pt idx="8">
                  <c:v>#N/A</c:v>
                </c:pt>
                <c:pt idx="9">
                  <c:v>6.24</c:v>
                </c:pt>
              </c:numCache>
            </c:numRef>
          </c:val>
          <c:extLst>
            <c:ext xmlns:c16="http://schemas.microsoft.com/office/drawing/2014/chart" uri="{C3380CC4-5D6E-409C-BE32-E72D297353CC}">
              <c16:uniqueId val="{00000008-2436-4EFE-9415-A081EFA1BDCA}"/>
            </c:ext>
          </c:extLst>
        </c:ser>
        <c:ser>
          <c:idx val="9"/>
          <c:order val="9"/>
          <c:tx>
            <c:strRef>
              <c:f>データシート!$A$36</c:f>
              <c:strCache>
                <c:ptCount val="1"/>
                <c:pt idx="0">
                  <c:v>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3.18</c:v>
                </c:pt>
                <c:pt idx="2">
                  <c:v>#N/A</c:v>
                </c:pt>
                <c:pt idx="3">
                  <c:v>3.94</c:v>
                </c:pt>
                <c:pt idx="4">
                  <c:v>#N/A</c:v>
                </c:pt>
                <c:pt idx="5">
                  <c:v>5.3</c:v>
                </c:pt>
                <c:pt idx="6">
                  <c:v>#N/A</c:v>
                </c:pt>
                <c:pt idx="7">
                  <c:v>6.84</c:v>
                </c:pt>
                <c:pt idx="8">
                  <c:v>#N/A</c:v>
                </c:pt>
                <c:pt idx="9">
                  <c:v>6.45</c:v>
                </c:pt>
              </c:numCache>
            </c:numRef>
          </c:val>
          <c:extLst>
            <c:ext xmlns:c16="http://schemas.microsoft.com/office/drawing/2014/chart" uri="{C3380CC4-5D6E-409C-BE32-E72D297353CC}">
              <c16:uniqueId val="{00000009-2436-4EFE-9415-A081EFA1BD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10437</c:v>
                </c:pt>
                <c:pt idx="5">
                  <c:v>10402</c:v>
                </c:pt>
                <c:pt idx="8">
                  <c:v>10384</c:v>
                </c:pt>
                <c:pt idx="11">
                  <c:v>10185</c:v>
                </c:pt>
                <c:pt idx="14">
                  <c:v>10095</c:v>
                </c:pt>
              </c:numCache>
            </c:numRef>
          </c:val>
          <c:extLst>
            <c:ext xmlns:c16="http://schemas.microsoft.com/office/drawing/2014/chart" uri="{C3380CC4-5D6E-409C-BE32-E72D297353CC}">
              <c16:uniqueId val="{00000000-EEC1-4A6A-9EE5-BC00B36516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12</c:v>
                </c:pt>
                <c:pt idx="6">
                  <c:v>12</c:v>
                </c:pt>
                <c:pt idx="9">
                  <c:v>7</c:v>
                </c:pt>
                <c:pt idx="12">
                  <c:v>1</c:v>
                </c:pt>
              </c:numCache>
            </c:numRef>
          </c:val>
          <c:extLst>
            <c:ext xmlns:c16="http://schemas.microsoft.com/office/drawing/2014/chart" uri="{C3380CC4-5D6E-409C-BE32-E72D297353CC}">
              <c16:uniqueId val="{00000001-EEC1-4A6A-9EE5-BC00B36516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19</c:v>
                </c:pt>
                <c:pt idx="6">
                  <c:v>14</c:v>
                </c:pt>
                <c:pt idx="9">
                  <c:v>10</c:v>
                </c:pt>
                <c:pt idx="12">
                  <c:v>211</c:v>
                </c:pt>
              </c:numCache>
            </c:numRef>
          </c:val>
          <c:extLst>
            <c:ext xmlns:c16="http://schemas.microsoft.com/office/drawing/2014/chart" uri="{C3380CC4-5D6E-409C-BE32-E72D297353CC}">
              <c16:uniqueId val="{00000002-EEC1-4A6A-9EE5-BC00B36516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332</c:v>
                </c:pt>
                <c:pt idx="3">
                  <c:v>349</c:v>
                </c:pt>
                <c:pt idx="6">
                  <c:v>358</c:v>
                </c:pt>
                <c:pt idx="9">
                  <c:v>319</c:v>
                </c:pt>
                <c:pt idx="12">
                  <c:v>262</c:v>
                </c:pt>
              </c:numCache>
            </c:numRef>
          </c:val>
          <c:extLst>
            <c:ext xmlns:c16="http://schemas.microsoft.com/office/drawing/2014/chart" uri="{C3380CC4-5D6E-409C-BE32-E72D297353CC}">
              <c16:uniqueId val="{00000003-EEC1-4A6A-9EE5-BC00B36516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4515</c:v>
                </c:pt>
                <c:pt idx="3">
                  <c:v>4214</c:v>
                </c:pt>
                <c:pt idx="6">
                  <c:v>4098</c:v>
                </c:pt>
                <c:pt idx="9">
                  <c:v>4013</c:v>
                </c:pt>
                <c:pt idx="12">
                  <c:v>3769</c:v>
                </c:pt>
              </c:numCache>
            </c:numRef>
          </c:val>
          <c:extLst>
            <c:ext xmlns:c16="http://schemas.microsoft.com/office/drawing/2014/chart" uri="{C3380CC4-5D6E-409C-BE32-E72D297353CC}">
              <c16:uniqueId val="{00000004-EEC1-4A6A-9EE5-BC00B36516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C1-4A6A-9EE5-BC00B36516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C1-4A6A-9EE5-BC00B36516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9603</c:v>
                </c:pt>
                <c:pt idx="3">
                  <c:v>9484</c:v>
                </c:pt>
                <c:pt idx="6">
                  <c:v>9554</c:v>
                </c:pt>
                <c:pt idx="9">
                  <c:v>9732</c:v>
                </c:pt>
                <c:pt idx="12">
                  <c:v>9715</c:v>
                </c:pt>
              </c:numCache>
            </c:numRef>
          </c:val>
          <c:extLst>
            <c:ext xmlns:c16="http://schemas.microsoft.com/office/drawing/2014/chart" uri="{C3380CC4-5D6E-409C-BE32-E72D297353CC}">
              <c16:uniqueId val="{00000007-EEC1-4A6A-9EE5-BC00B36516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4041</c:v>
                </c:pt>
                <c:pt idx="2">
                  <c:v>#N/A</c:v>
                </c:pt>
                <c:pt idx="3">
                  <c:v>#N/A</c:v>
                </c:pt>
                <c:pt idx="4">
                  <c:v>3676</c:v>
                </c:pt>
                <c:pt idx="5">
                  <c:v>#N/A</c:v>
                </c:pt>
                <c:pt idx="6">
                  <c:v>#N/A</c:v>
                </c:pt>
                <c:pt idx="7">
                  <c:v>3652</c:v>
                </c:pt>
                <c:pt idx="8">
                  <c:v>#N/A</c:v>
                </c:pt>
                <c:pt idx="9">
                  <c:v>#N/A</c:v>
                </c:pt>
                <c:pt idx="10">
                  <c:v>3896</c:v>
                </c:pt>
                <c:pt idx="11">
                  <c:v>#N/A</c:v>
                </c:pt>
                <c:pt idx="12">
                  <c:v>#N/A</c:v>
                </c:pt>
                <c:pt idx="13">
                  <c:v>3863</c:v>
                </c:pt>
                <c:pt idx="14">
                  <c:v>#N/A</c:v>
                </c:pt>
              </c:numCache>
            </c:numRef>
          </c:val>
          <c:smooth val="0"/>
          <c:extLst>
            <c:ext xmlns:c16="http://schemas.microsoft.com/office/drawing/2014/chart" uri="{C3380CC4-5D6E-409C-BE32-E72D297353CC}">
              <c16:uniqueId val="{00000008-EEC1-4A6A-9EE5-BC00B36516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3520</c:v>
                </c:pt>
                <c:pt idx="1">
                  <c:v>3757</c:v>
                </c:pt>
                <c:pt idx="2">
                  <c:v>3772</c:v>
                </c:pt>
              </c:numCache>
            </c:numRef>
          </c:val>
          <c:extLst>
            <c:ext xmlns:c16="http://schemas.microsoft.com/office/drawing/2014/chart" uri="{C3380CC4-5D6E-409C-BE32-E72D297353CC}">
              <c16:uniqueId val="{00000000-F7A0-4B13-8ED9-62BBAF77F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1034</c:v>
                </c:pt>
                <c:pt idx="1">
                  <c:v>1043</c:v>
                </c:pt>
                <c:pt idx="2">
                  <c:v>1301</c:v>
                </c:pt>
              </c:numCache>
            </c:numRef>
          </c:val>
          <c:extLst>
            <c:ext xmlns:c16="http://schemas.microsoft.com/office/drawing/2014/chart" uri="{C3380CC4-5D6E-409C-BE32-E72D297353CC}">
              <c16:uniqueId val="{00000001-F7A0-4B13-8ED9-62BBAF77F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5843</c:v>
                </c:pt>
                <c:pt idx="1">
                  <c:v>6024</c:v>
                </c:pt>
                <c:pt idx="2">
                  <c:v>5607</c:v>
                </c:pt>
              </c:numCache>
            </c:numRef>
          </c:val>
          <c:extLst>
            <c:ext xmlns:c16="http://schemas.microsoft.com/office/drawing/2014/chart" uri="{C3380CC4-5D6E-409C-BE32-E72D297353CC}">
              <c16:uniqueId val="{00000002-F7A0-4B13-8ED9-62BBAF77F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下水道等事業は、収入面において節水意識の高まりや人口減少などによる有収水量の減少に相まった使用料収入の減少、労務単価の上昇等に伴う維持管理費の増加はあったものの、減価償却費や企業債の償還に伴う支払利息等が計画的に減少できていることから、純利益は黒字で、健全財政を維持している。今後増加が見込まれる施設の更新需要に向けて、鳥取市下水道等事業経営戦略やストックマネジメント計画の定期的な見直しを通じて、施設の統廃合やダウンサイジングによる効率的な更新や維持管理を行い、投資の合理化と財政の健全化の実現に努める。</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病院事業は、入院患者の増加と入院患者診療単価の向上などにより医業収益が増加したものの、新型コロナウイルス感染症対策に係る補助金が大幅な減収になったことや、給与改定や材料費の高騰などにより病院事業費用が増加したことで、</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年ぶりの経常収支赤字となり標準財政規模比は前年度より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ポイント下がった。今後は、「鳥取市立病院経営強化プラン」に沿って着実に経営改善に取り組んでいく。</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100" b="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水道事業は、水需要の減少などにより水道料金収入が減収する一方、高度成長期以降に整備した施設の老朽化に伴う更新や再構築、地震などの災害対策に多額の費用が必要である。本市水道事業の具体的施策を示した「鳥取市水道事業長期経営構想」に基づき、見直しも行いながら効果的な施策を推進し、今後も健全な経営に努める。</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100" b="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国民健康保険費特別会計は、保険料収納率が前年度から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0.32</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上昇するなど歳入の確保に努め、堅実に黒字を維持している。今後、高齢化の進展などにより、一人当たりの医療費の増加や被保険者数の減少が想定されるなか、鳥取市国民健康保険事業計画に基づき、収支の均衡を図りながら安定した運営に努める。</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厳選した市債発行により減少傾向だったが、令和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年度に発行した猶予特例債の満期一括償還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小中学校の空調整備など償還年数の短い大型事業の償還が始まったこと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号災害復旧事業の償還開始により一時的に増加する見込であるが、引き続き計画的な市債発行を行っていく。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下水道事業債の減などにより減少した。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組合等の起債の減により減少した。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これまで行ってきた社会福祉法人等に対する建設費償還補助</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が減少する一方、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事業（市民体育館整備）に係る債務負担行為の影響により増加した。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微減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により減少となっている。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鳥取県鳥取市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地域振興に係る取り組みに活用するため「地域振興基金」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一方、物価高対応のほか引き続き企業の新規立地や設備投資を支援するための財源として取り崩しを行い、またふるさと納税の減少も影響した結果、</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将来の不測の事態に備え、継続して安定的な財政運営ができるように、「財政調整基金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「減債基金」を積み増ししていく。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・公共施設等整備基金：公共施設等の整備に活用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・地域振興基金：市民の連携の強化及び地域振興に活用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・新型コロナウイルス感染症緊急対策基金：新型コロナウイルス感染症対策利子補給事業などに活用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・ふるさと納税基金：ふるさと納税制度を活用して寄せられた寄附金をそれぞれの寄附者の思いを実現するための事業に活用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・公共施設等整備基金：保育園、学校、公民館などの公共施設整備に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一方、県事業返還金等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積み立てたによる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・ふるさと納税基金：ふるさと納税の増加により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寄附者の思いに沿った事業の実現に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ことによる減。</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感染症緊急対策基金：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感染症対策利子補給事業の財源として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取り崩したことによる減。</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・公共施設等整備基金：公共施設等の老朽化対策等に対応するため、計画的に活用していく。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・新型コロナウイルス感染症緊急対策基金：新型コロナウイルス感染症対策の利子補給事業などに活用していく。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今後の不測の事態に備え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一方、物価高により厳しい状況にある生活者や事業者を守る事業に活用するため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将来の不測の事態に備えるため、令和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年度末に「財政調整基金」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「減債基金」の合計が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国補正予算により増額交付となった普通交付税のうち、臨時財政対策債償還基金費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国通知に基づき</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で取り崩す予定</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将来の不測の事態に備えるため、令和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年度末に「財政調整基金」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「減債基金」の合計が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個人市民税の増や固定資産税の増により基準財政収入額が増と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基準財政需要額についても、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継続措置された臨時経済対策費の減などにより臨時財政対策債を含めた実質的な普通交付税は微減した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包括算定経費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や地域デジタル社会推進費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年度に限り措置された臨時財政対策債償還基金費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の皆増により増となり、</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収入・需要ともに増加することとなったが、需要の増が収入の増を上回ったことにより、</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財政力指数は前年度</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人口が少なく財政基盤が弱いため、類似団体内順位は下位にあるが、地方創生施策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をより一層推進し、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若い世代の移住促進や戦略的な企業誘致等による税収増、ふるさと納税等による新たな財源確保の取組を一層強化することで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地域経済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の好循環を生み出し、持続可能な社会の実現を目指していく。</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113393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113393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税収が増加し、国の経済対策に基づき令和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年度限り創設された臨時経済対策費等の追加交付による普通交付税の増があったものの、私立保育園運営費、小児特別医療費など扶助費の増、令和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年度から本格稼働を開始した可燃物処理施設管理運営負担金の増により、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物価上昇の影響により今後も人件費、、社会保障費等の増が見込まれることから、今後も税収の増加と新たな財源確保に積極的に取り組むとともに、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推進による業務効率の向上、公債費縮減などの行財政改革を進めることで、持続可能な財政基盤の確立を目指していく。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4943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148082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39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2395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349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137939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97282</xdr:rowOff>
    </xdr:from>
    <xdr:to>
      <xdr:col>19</xdr:col>
      <xdr:colOff>184150</xdr:colOff>
      <xdr:row>64</xdr:row>
      <xdr:rowOff>27432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37609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6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類似団体内では高い水準で推移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しているものの、対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7,488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円の減となった。大きく減少することとなった要因は、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感染症５類移行によるコロナ関連経費（人件費を含む）や、経済対策として実施した地元事業者応援クーポン事業の減が影響している。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今後は、物価上昇、人件費高騰の影響により、増加していくことが見込まれる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26</xdr:rowOff>
    </xdr:from>
    <xdr:to>
      <xdr:col>23</xdr:col>
      <xdr:colOff>133350</xdr:colOff>
      <xdr:row>87</xdr:row>
      <xdr:rowOff>150597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916176"/>
          <a:ext cx="8382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8271</xdr:rowOff>
    </xdr:from>
    <xdr:to>
      <xdr:col>19</xdr:col>
      <xdr:colOff>133350</xdr:colOff>
      <xdr:row>87</xdr:row>
      <xdr:rowOff>150597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24421"/>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53287</xdr:rowOff>
    </xdr:from>
    <xdr:to>
      <xdr:col>15</xdr:col>
      <xdr:colOff>82550</xdr:colOff>
      <xdr:row>87</xdr:row>
      <xdr:rowOff>8271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26537"/>
          <a:ext cx="889000" cy="2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89046</xdr:rowOff>
    </xdr:from>
    <xdr:to>
      <xdr:col>11</xdr:col>
      <xdr:colOff>31750</xdr:colOff>
      <xdr:row>85</xdr:row>
      <xdr:rowOff>53287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90846"/>
          <a:ext cx="889000" cy="1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120676</xdr:rowOff>
    </xdr:from>
    <xdr:to>
      <xdr:col>23</xdr:col>
      <xdr:colOff>184150</xdr:colOff>
      <xdr:row>87</xdr:row>
      <xdr:rowOff>50826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6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92753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3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99797</xdr:rowOff>
    </xdr:from>
    <xdr:to>
      <xdr:col>19</xdr:col>
      <xdr:colOff>184150</xdr:colOff>
      <xdr:row>88</xdr:row>
      <xdr:rowOff>29947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0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14724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10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128921</xdr:rowOff>
    </xdr:from>
    <xdr:to>
      <xdr:col>15</xdr:col>
      <xdr:colOff>133350</xdr:colOff>
      <xdr:row>87</xdr:row>
      <xdr:rowOff>59071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43848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5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2487</xdr:rowOff>
    </xdr:from>
    <xdr:to>
      <xdr:col>11</xdr:col>
      <xdr:colOff>82550</xdr:colOff>
      <xdr:row>85</xdr:row>
      <xdr:rowOff>104087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88864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6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38246</xdr:rowOff>
    </xdr:from>
    <xdr:to>
      <xdr:col>7</xdr:col>
      <xdr:colOff>31750</xdr:colOff>
      <xdr:row>84</xdr:row>
      <xdr:rowOff>139846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124623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2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本市の給与水準は前年度と比較し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ポイント減少し、依然として類似団体、全国市平均共に下回っている。今後も、引き続き給与水準の適正化に努める。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106539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34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106539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36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160161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3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160161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5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ポイント増加しているが、類似団体の平均とほぼ同水準で推移している。引き続き、鳥取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定員適正化計画に基づき、適正な定員の管理を行う。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48471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3815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62</xdr:row>
      <xdr:rowOff>8255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391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135467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115358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496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141198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40429</xdr:rowOff>
    </xdr:from>
    <xdr:to>
      <xdr:col>64</xdr:col>
      <xdr:colOff>152400</xdr:colOff>
      <xdr:row>61</xdr:row>
      <xdr:rowOff>142029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単年度における実質公債費率は減少したものの、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ることとなった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今後も引き続き、市債発行の抑制に努めるとともに、交付税算入率が高く、有利な市債を活用することで、一般会計における公債費の逓減傾向を堅持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一時的に上昇する見込ではあるが、その後は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横ばい若しくは緩やかな減少傾向となるものと推計している。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826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9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38946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地方債の償還が進み、公営企業債においても下水道事業の建設改良費の抑制等により繰入見込額が減少したが、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事業（市民体育館）に係る債務負担行為に基づく支出予定額が増加したことで将来負担額の減少幅が狭まったことのほか、ふるさと融資の償還、基準財政需要額算入見込額の減により充当可能財源等が減少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となったことなどが影響している。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今後も継続して、交付税算入率が高い市債や国県補助金等の有利な財源の活用など、行財政改革の取り組みを進める。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139700</xdr:rowOff>
    </xdr:from>
    <xdr:to>
      <xdr:col>81</xdr:col>
      <xdr:colOff>44450</xdr:colOff>
      <xdr:row>17</xdr:row>
      <xdr:rowOff>163830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05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139700</xdr:rowOff>
    </xdr:from>
    <xdr:to>
      <xdr:col>77</xdr:col>
      <xdr:colOff>44450</xdr:colOff>
      <xdr:row>17</xdr:row>
      <xdr:rowOff>152248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5435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152248</xdr:rowOff>
    </xdr:from>
    <xdr:to>
      <xdr:col>72</xdr:col>
      <xdr:colOff>203200</xdr:colOff>
      <xdr:row>18</xdr:row>
      <xdr:rowOff>25197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6689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25197</xdr:rowOff>
    </xdr:from>
    <xdr:to>
      <xdr:col>68</xdr:col>
      <xdr:colOff>152400</xdr:colOff>
      <xdr:row>18</xdr:row>
      <xdr:rowOff>36779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11297"/>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113030</xdr:rowOff>
    </xdr:from>
    <xdr:to>
      <xdr:col>81</xdr:col>
      <xdr:colOff>95250</xdr:colOff>
      <xdr:row>18</xdr:row>
      <xdr:rowOff>43180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85107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9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88900</xdr:rowOff>
    </xdr:from>
    <xdr:to>
      <xdr:col>77</xdr:col>
      <xdr:colOff>95250</xdr:colOff>
      <xdr:row>18</xdr:row>
      <xdr:rowOff>19050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3827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8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101448</xdr:rowOff>
    </xdr:from>
    <xdr:to>
      <xdr:col>73</xdr:col>
      <xdr:colOff>44450</xdr:colOff>
      <xdr:row>18</xdr:row>
      <xdr:rowOff>31598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0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16375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10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145847</xdr:rowOff>
    </xdr:from>
    <xdr:to>
      <xdr:col>68</xdr:col>
      <xdr:colOff>203200</xdr:colOff>
      <xdr:row>18</xdr:row>
      <xdr:rowOff>75997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60774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157429</xdr:rowOff>
    </xdr:from>
    <xdr:to>
      <xdr:col>64</xdr:col>
      <xdr:colOff>152400</xdr:colOff>
      <xdr:row>18</xdr:row>
      <xdr:rowOff>87579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72356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5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定年延長により定年退職者が発生しない年度のため退職者数が減少したことや新型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コロナウイルス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類移行に伴う時間外勤務の減少による手当支給の減などにより、前年度と比較し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ポイント減少し、依然として類似団体の平均値を下回る水準で推移している。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今後も引き続き適正な定員管理を行い、人件費の抑制に努める。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を受けるものの、前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類似団体の平均値を下回る水準で推移している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今後も市政改革プランに基づく事務事業の見直しを図っていく。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23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7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類似団体平均値は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私立保育園運営費、小児特別医療助成費等が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臨時財政対策債を含めた実質的な普通交付税等の経常的な収入が減少したことにより、指標は前年度と比較し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54</xdr:row>
      <xdr:rowOff>7257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00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58965</xdr:rowOff>
    </xdr:from>
    <xdr:to>
      <xdr:col>19</xdr:col>
      <xdr:colOff>187325</xdr:colOff>
      <xdr:row>53</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45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58965</xdr:rowOff>
    </xdr:from>
    <xdr:to>
      <xdr:col>15</xdr:col>
      <xdr:colOff>98425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4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89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62593</xdr:rowOff>
    </xdr:from>
    <xdr:to>
      <xdr:col>20</xdr:col>
      <xdr:colOff>38100</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1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8165</xdr:rowOff>
    </xdr:from>
    <xdr:to>
      <xdr:col>15</xdr:col>
      <xdr:colOff>149225</xdr:colOff>
      <xdr:row>53</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119942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ポイント下回っており、前年度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3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下水道等事業の起債償還が進んだこと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新可燃物処理施設の本格稼働による運営負担金の増、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臨時財政対策債を含めた実質的な普通交付税等の経常的な収入が減少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補助金については、適正化方針に基づき、合規性、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3E</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（経済性・効率性・有効性）、公益性、公平性の観点から事業の適正化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見直しを行う。</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53848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775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90424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68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起債償還が進んだことにより元金償還金が減となったほか、一時借入金利子の減等により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、指標は前年度より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ポイント上回っているが、今後も引き続き、将来の世代への過度な負担を軽減できるよう、中長期見通しを踏まえた計画的な市債発行を行い、財政の健全化に努める。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315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16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1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ポイント増加したが、類似団体、全国平均ともに下回っている。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62230</xdr:rowOff>
    </xdr:from>
    <xdr:to>
      <xdr:col>82</xdr:col>
      <xdr:colOff>107950</xdr:colOff>
      <xdr:row>73</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578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66040</xdr:rowOff>
    </xdr:from>
    <xdr:to>
      <xdr:col>78</xdr:col>
      <xdr:colOff>69850</xdr:colOff>
      <xdr:row>73</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4104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66040</xdr:rowOff>
    </xdr:from>
    <xdr:to>
      <xdr:col>73</xdr:col>
      <xdr:colOff>180975</xdr:colOff>
      <xdr:row>73</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410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73</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562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81297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11430</xdr:rowOff>
    </xdr:from>
    <xdr:to>
      <xdr:col>78</xdr:col>
      <xdr:colOff>120650</xdr:colOff>
      <xdr:row>73</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123207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15240</xdr:rowOff>
    </xdr:from>
    <xdr:to>
      <xdr:col>74</xdr:col>
      <xdr:colOff>31750</xdr:colOff>
      <xdr:row>72</xdr:row>
      <xdr:rowOff>116840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127017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12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167640</xdr:rowOff>
    </xdr:from>
    <xdr:to>
      <xdr:col>65</xdr:col>
      <xdr:colOff>53975</xdr:colOff>
      <xdr:row>73</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24663</xdr:rowOff>
    </xdr:from>
    <xdr:to>
      <xdr:col>29</xdr:col>
      <xdr:colOff>127000</xdr:colOff>
      <xdr:row>13</xdr:row>
      <xdr:rowOff>164224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01138"/>
          <a:ext cx="647700" cy="13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164224</xdr:rowOff>
    </xdr:from>
    <xdr:to>
      <xdr:col>26</xdr:col>
      <xdr:colOff>50800</xdr:colOff>
      <xdr:row>14</xdr:row>
      <xdr:rowOff>41656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0699"/>
          <a:ext cx="698500" cy="4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41656</xdr:rowOff>
    </xdr:from>
    <xdr:to>
      <xdr:col>22</xdr:col>
      <xdr:colOff>114300</xdr:colOff>
      <xdr:row>14</xdr:row>
      <xdr:rowOff>137211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9581"/>
          <a:ext cx="698500" cy="9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108445</xdr:rowOff>
    </xdr:from>
    <xdr:to>
      <xdr:col>18</xdr:col>
      <xdr:colOff>177800</xdr:colOff>
      <xdr:row>14</xdr:row>
      <xdr:rowOff>137211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56370"/>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145313</xdr:rowOff>
    </xdr:from>
    <xdr:to>
      <xdr:col>29</xdr:col>
      <xdr:colOff>177800</xdr:colOff>
      <xdr:row>13</xdr:row>
      <xdr:rowOff>75463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5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161840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113424</xdr:rowOff>
    </xdr:from>
    <xdr:to>
      <xdr:col>26</xdr:col>
      <xdr:colOff>101600</xdr:colOff>
      <xdr:row>14</xdr:row>
      <xdr:rowOff>43574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89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53751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5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162306</xdr:rowOff>
    </xdr:from>
    <xdr:to>
      <xdr:col>22</xdr:col>
      <xdr:colOff>165100</xdr:colOff>
      <xdr:row>14</xdr:row>
      <xdr:rowOff>92456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8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102633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86411</xdr:rowOff>
    </xdr:from>
    <xdr:to>
      <xdr:col>19</xdr:col>
      <xdr:colOff>38100</xdr:colOff>
      <xdr:row>15</xdr:row>
      <xdr:rowOff>16561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3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26738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0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57645</xdr:rowOff>
    </xdr:from>
    <xdr:to>
      <xdr:col>15</xdr:col>
      <xdr:colOff>101600</xdr:colOff>
      <xdr:row>14</xdr:row>
      <xdr:rowOff>159245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169422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95567</xdr:rowOff>
    </xdr:from>
    <xdr:to>
      <xdr:col>29</xdr:col>
      <xdr:colOff>127000</xdr:colOff>
      <xdr:row>34</xdr:row>
      <xdr:rowOff>98234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63017"/>
          <a:ext cx="6477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98234</xdr:rowOff>
    </xdr:from>
    <xdr:to>
      <xdr:col>26</xdr:col>
      <xdr:colOff>50800</xdr:colOff>
      <xdr:row>34</xdr:row>
      <xdr:rowOff>154203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65684"/>
          <a:ext cx="698500" cy="5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154203</xdr:rowOff>
    </xdr:from>
    <xdr:to>
      <xdr:col>22</xdr:col>
      <xdr:colOff>114300</xdr:colOff>
      <xdr:row>34</xdr:row>
      <xdr:rowOff>154622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21653"/>
          <a:ext cx="698500" cy="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84595</xdr:rowOff>
    </xdr:from>
    <xdr:to>
      <xdr:col>18</xdr:col>
      <xdr:colOff>177800</xdr:colOff>
      <xdr:row>34</xdr:row>
      <xdr:rowOff>154622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52045"/>
          <a:ext cx="698500" cy="7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44767</xdr:rowOff>
    </xdr:from>
    <xdr:to>
      <xdr:col>29</xdr:col>
      <xdr:colOff>177800</xdr:colOff>
      <xdr:row>34</xdr:row>
      <xdr:rowOff>146367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12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232744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5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47434</xdr:rowOff>
    </xdr:from>
    <xdr:to>
      <xdr:col>26</xdr:col>
      <xdr:colOff>101600</xdr:colOff>
      <xdr:row>34</xdr:row>
      <xdr:rowOff>149034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159211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8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103403</xdr:rowOff>
    </xdr:from>
    <xdr:to>
      <xdr:col>22</xdr:col>
      <xdr:colOff>165100</xdr:colOff>
      <xdr:row>34</xdr:row>
      <xdr:rowOff>205003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7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215180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3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103822</xdr:rowOff>
    </xdr:from>
    <xdr:to>
      <xdr:col>19</xdr:col>
      <xdr:colOff>38100</xdr:colOff>
      <xdr:row>34</xdr:row>
      <xdr:rowOff>205422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7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215599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4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33795</xdr:rowOff>
    </xdr:from>
    <xdr:to>
      <xdr:col>15</xdr:col>
      <xdr:colOff>101600</xdr:colOff>
      <xdr:row>34</xdr:row>
      <xdr:rowOff>135395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0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145572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125032</xdr:rowOff>
    </xdr:from>
    <xdr:to>
      <xdr:col>24</xdr:col>
      <xdr:colOff>63500</xdr:colOff>
      <xdr:row>34</xdr:row>
      <xdr:rowOff>140995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54332"/>
          <a:ext cx="8382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98590</xdr:rowOff>
    </xdr:from>
    <xdr:to>
      <xdr:col>19</xdr:col>
      <xdr:colOff>177800</xdr:colOff>
      <xdr:row>34</xdr:row>
      <xdr:rowOff>125032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27890"/>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98590</xdr:rowOff>
    </xdr:from>
    <xdr:to>
      <xdr:col>15</xdr:col>
      <xdr:colOff>50800</xdr:colOff>
      <xdr:row>34</xdr:row>
      <xdr:rowOff>168427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27890"/>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168427</xdr:rowOff>
    </xdr:from>
    <xdr:to>
      <xdr:col>10</xdr:col>
      <xdr:colOff>114300</xdr:colOff>
      <xdr:row>35</xdr:row>
      <xdr:rowOff>127394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7727"/>
          <a:ext cx="889000" cy="1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90195</xdr:rowOff>
    </xdr:from>
    <xdr:to>
      <xdr:col>24</xdr:col>
      <xdr:colOff>114300</xdr:colOff>
      <xdr:row>35</xdr:row>
      <xdr:rowOff>20345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113072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74232</xdr:rowOff>
    </xdr:from>
    <xdr:to>
      <xdr:col>20</xdr:col>
      <xdr:colOff>38100</xdr:colOff>
      <xdr:row>35</xdr:row>
      <xdr:rowOff>4382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20909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47790</xdr:rowOff>
    </xdr:from>
    <xdr:to>
      <xdr:col>15</xdr:col>
      <xdr:colOff>101600</xdr:colOff>
      <xdr:row>34</xdr:row>
      <xdr:rowOff>149390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165917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117627</xdr:rowOff>
    </xdr:from>
    <xdr:to>
      <xdr:col>10</xdr:col>
      <xdr:colOff>165100</xdr:colOff>
      <xdr:row>35</xdr:row>
      <xdr:rowOff>47777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64304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76594</xdr:rowOff>
    </xdr:from>
    <xdr:to>
      <xdr:col>6</xdr:col>
      <xdr:colOff>38100</xdr:colOff>
      <xdr:row>36</xdr:row>
      <xdr:rowOff>6744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23271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54759</xdr:rowOff>
    </xdr:from>
    <xdr:to>
      <xdr:col>24</xdr:col>
      <xdr:colOff>63500</xdr:colOff>
      <xdr:row>51</xdr:row>
      <xdr:rowOff>152208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627259"/>
          <a:ext cx="838200" cy="26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54759</xdr:rowOff>
    </xdr:from>
    <xdr:to>
      <xdr:col>19</xdr:col>
      <xdr:colOff>177800</xdr:colOff>
      <xdr:row>51</xdr:row>
      <xdr:rowOff>101360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627259"/>
          <a:ext cx="889000" cy="21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101360</xdr:rowOff>
    </xdr:from>
    <xdr:to>
      <xdr:col>15</xdr:col>
      <xdr:colOff>50800</xdr:colOff>
      <xdr:row>53</xdr:row>
      <xdr:rowOff>147603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45310"/>
          <a:ext cx="889000" cy="3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147603</xdr:rowOff>
    </xdr:from>
    <xdr:to>
      <xdr:col>10</xdr:col>
      <xdr:colOff>114300</xdr:colOff>
      <xdr:row>54</xdr:row>
      <xdr:rowOff>48913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34453"/>
          <a:ext cx="8890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101408</xdr:rowOff>
    </xdr:from>
    <xdr:to>
      <xdr:col>24</xdr:col>
      <xdr:colOff>114300</xdr:colOff>
      <xdr:row>52</xdr:row>
      <xdr:rowOff>31558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124285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3959</xdr:rowOff>
    </xdr:from>
    <xdr:to>
      <xdr:col>20</xdr:col>
      <xdr:colOff>38100</xdr:colOff>
      <xdr:row>50</xdr:row>
      <xdr:rowOff>105559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5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122086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3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50560</xdr:rowOff>
    </xdr:from>
    <xdr:to>
      <xdr:col>15</xdr:col>
      <xdr:colOff>101600</xdr:colOff>
      <xdr:row>51</xdr:row>
      <xdr:rowOff>152160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168687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56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96803</xdr:rowOff>
    </xdr:from>
    <xdr:to>
      <xdr:col>10</xdr:col>
      <xdr:colOff>165100</xdr:colOff>
      <xdr:row>54</xdr:row>
      <xdr:rowOff>26953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43480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169563</xdr:rowOff>
    </xdr:from>
    <xdr:to>
      <xdr:col>6</xdr:col>
      <xdr:colOff>38100</xdr:colOff>
      <xdr:row>54</xdr:row>
      <xdr:rowOff>99713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116240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24943</xdr:rowOff>
    </xdr:from>
    <xdr:to>
      <xdr:col>24</xdr:col>
      <xdr:colOff>63500</xdr:colOff>
      <xdr:row>75</xdr:row>
      <xdr:rowOff>53655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83693"/>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129459</xdr:rowOff>
    </xdr:from>
    <xdr:to>
      <xdr:col>19</xdr:col>
      <xdr:colOff>177800</xdr:colOff>
      <xdr:row>75</xdr:row>
      <xdr:rowOff>53655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816759"/>
          <a:ext cx="889000" cy="9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129459</xdr:rowOff>
    </xdr:from>
    <xdr:to>
      <xdr:col>15</xdr:col>
      <xdr:colOff>50800</xdr:colOff>
      <xdr:row>75</xdr:row>
      <xdr:rowOff>42773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16759"/>
          <a:ext cx="889000" cy="8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42773</xdr:rowOff>
    </xdr:from>
    <xdr:to>
      <xdr:col>10</xdr:col>
      <xdr:colOff>114300</xdr:colOff>
      <xdr:row>76</xdr:row>
      <xdr:rowOff>54477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01523"/>
          <a:ext cx="889000" cy="18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145593</xdr:rowOff>
    </xdr:from>
    <xdr:to>
      <xdr:col>24</xdr:col>
      <xdr:colOff>114300</xdr:colOff>
      <xdr:row>75</xdr:row>
      <xdr:rowOff>75743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168470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8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2855</xdr:rowOff>
    </xdr:from>
    <xdr:to>
      <xdr:col>20</xdr:col>
      <xdr:colOff>38100</xdr:colOff>
      <xdr:row>75</xdr:row>
      <xdr:rowOff>104455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120982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3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78659</xdr:rowOff>
    </xdr:from>
    <xdr:to>
      <xdr:col>15</xdr:col>
      <xdr:colOff>101600</xdr:colOff>
      <xdr:row>75</xdr:row>
      <xdr:rowOff>8809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25336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4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163423</xdr:rowOff>
    </xdr:from>
    <xdr:to>
      <xdr:col>10</xdr:col>
      <xdr:colOff>165100</xdr:colOff>
      <xdr:row>75</xdr:row>
      <xdr:rowOff>93573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110100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3677</xdr:rowOff>
    </xdr:from>
    <xdr:to>
      <xdr:col>6</xdr:col>
      <xdr:colOff>38100</xdr:colOff>
      <xdr:row>76</xdr:row>
      <xdr:rowOff>105277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121805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139754</xdr:rowOff>
    </xdr:from>
    <xdr:to>
      <xdr:col>24</xdr:col>
      <xdr:colOff>63500</xdr:colOff>
      <xdr:row>97</xdr:row>
      <xdr:rowOff>64545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8954"/>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116339</xdr:rowOff>
    </xdr:from>
    <xdr:to>
      <xdr:col>19</xdr:col>
      <xdr:colOff>177800</xdr:colOff>
      <xdr:row>97</xdr:row>
      <xdr:rowOff>64545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5539"/>
          <a:ext cx="889000" cy="11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116339</xdr:rowOff>
    </xdr:from>
    <xdr:to>
      <xdr:col>15</xdr:col>
      <xdr:colOff>50800</xdr:colOff>
      <xdr:row>98</xdr:row>
      <xdr:rowOff>45855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5539"/>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45855</xdr:rowOff>
    </xdr:from>
    <xdr:to>
      <xdr:col>10</xdr:col>
      <xdr:colOff>114300</xdr:colOff>
      <xdr:row>98</xdr:row>
      <xdr:rowOff>89658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4795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88954</xdr:rowOff>
    </xdr:from>
    <xdr:to>
      <xdr:col>24</xdr:col>
      <xdr:colOff>114300</xdr:colOff>
      <xdr:row>97</xdr:row>
      <xdr:rowOff>19104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67381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13745</xdr:rowOff>
    </xdr:from>
    <xdr:to>
      <xdr:col>20</xdr:col>
      <xdr:colOff>38100</xdr:colOff>
      <xdr:row>97</xdr:row>
      <xdr:rowOff>115345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106472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3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65539</xdr:rowOff>
    </xdr:from>
    <xdr:to>
      <xdr:col>15</xdr:col>
      <xdr:colOff>101600</xdr:colOff>
      <xdr:row>96</xdr:row>
      <xdr:rowOff>167139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158266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1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166505</xdr:rowOff>
    </xdr:from>
    <xdr:to>
      <xdr:col>10</xdr:col>
      <xdr:colOff>165100</xdr:colOff>
      <xdr:row>98</xdr:row>
      <xdr:rowOff>96655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87782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8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38858</xdr:rowOff>
    </xdr:from>
    <xdr:to>
      <xdr:col>6</xdr:col>
      <xdr:colOff>38100</xdr:colOff>
      <xdr:row>98</xdr:row>
      <xdr:rowOff>140458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131585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3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86330</xdr:rowOff>
    </xdr:from>
    <xdr:to>
      <xdr:col>54</xdr:col>
      <xdr:colOff>189865</xdr:colOff>
      <xdr:row>38</xdr:row>
      <xdr:rowOff>59507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87080"/>
          <a:ext cx="1270" cy="48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59507</xdr:rowOff>
    </xdr:from>
    <xdr:to>
      <xdr:col>55</xdr:col>
      <xdr:colOff>88900</xdr:colOff>
      <xdr:row>38</xdr:row>
      <xdr:rowOff>59507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7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33007</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86330</xdr:rowOff>
    </xdr:from>
    <xdr:to>
      <xdr:col>55</xdr:col>
      <xdr:colOff>88900</xdr:colOff>
      <xdr:row>35</xdr:row>
      <xdr:rowOff>86330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8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44740</xdr:rowOff>
    </xdr:from>
    <xdr:to>
      <xdr:col>55</xdr:col>
      <xdr:colOff>0</xdr:colOff>
      <xdr:row>35</xdr:row>
      <xdr:rowOff>86330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45490"/>
          <a:ext cx="838200" cy="4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18224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39797</xdr:rowOff>
    </xdr:from>
    <xdr:to>
      <xdr:col>55</xdr:col>
      <xdr:colOff>50800</xdr:colOff>
      <xdr:row>37</xdr:row>
      <xdr:rowOff>141397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42735</xdr:rowOff>
    </xdr:from>
    <xdr:to>
      <xdr:col>50</xdr:col>
      <xdr:colOff>114300</xdr:colOff>
      <xdr:row>35</xdr:row>
      <xdr:rowOff>44740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72035"/>
          <a:ext cx="889000" cy="17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11930</xdr:rowOff>
    </xdr:from>
    <xdr:to>
      <xdr:col>50</xdr:col>
      <xdr:colOff>165100</xdr:colOff>
      <xdr:row>37</xdr:row>
      <xdr:rowOff>113530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104657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52969</xdr:rowOff>
    </xdr:from>
    <xdr:to>
      <xdr:col>45</xdr:col>
      <xdr:colOff>177800</xdr:colOff>
      <xdr:row>34</xdr:row>
      <xdr:rowOff>42735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96469"/>
          <a:ext cx="889000" cy="6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39347</xdr:rowOff>
    </xdr:from>
    <xdr:to>
      <xdr:col>46</xdr:col>
      <xdr:colOff>38100</xdr:colOff>
      <xdr:row>37</xdr:row>
      <xdr:rowOff>140947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132074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52969</xdr:rowOff>
    </xdr:from>
    <xdr:to>
      <xdr:col>41</xdr:col>
      <xdr:colOff>50800</xdr:colOff>
      <xdr:row>35</xdr:row>
      <xdr:rowOff>116566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96469"/>
          <a:ext cx="889000" cy="9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136754</xdr:rowOff>
    </xdr:from>
    <xdr:to>
      <xdr:col>41</xdr:col>
      <xdr:colOff>101600</xdr:colOff>
      <xdr:row>33</xdr:row>
      <xdr:rowOff>66904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58031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96429</xdr:rowOff>
    </xdr:from>
    <xdr:to>
      <xdr:col>36</xdr:col>
      <xdr:colOff>165100</xdr:colOff>
      <xdr:row>38</xdr:row>
      <xdr:rowOff>26578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17705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35530</xdr:rowOff>
    </xdr:from>
    <xdr:to>
      <xdr:col>55</xdr:col>
      <xdr:colOff>50800</xdr:colOff>
      <xdr:row>35</xdr:row>
      <xdr:rowOff>137130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160007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8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165390</xdr:rowOff>
    </xdr:from>
    <xdr:to>
      <xdr:col>50</xdr:col>
      <xdr:colOff>165100</xdr:colOff>
      <xdr:row>35</xdr:row>
      <xdr:rowOff>95540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112067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163385</xdr:rowOff>
    </xdr:from>
    <xdr:to>
      <xdr:col>46</xdr:col>
      <xdr:colOff>38100</xdr:colOff>
      <xdr:row>34</xdr:row>
      <xdr:rowOff>93535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110062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2169</xdr:rowOff>
    </xdr:from>
    <xdr:to>
      <xdr:col>41</xdr:col>
      <xdr:colOff>101600</xdr:colOff>
      <xdr:row>30</xdr:row>
      <xdr:rowOff>103769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120296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65766</xdr:rowOff>
    </xdr:from>
    <xdr:to>
      <xdr:col>36</xdr:col>
      <xdr:colOff>165100</xdr:colOff>
      <xdr:row>35</xdr:row>
      <xdr:rowOff>167366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12443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7863</xdr:rowOff>
    </xdr:from>
    <xdr:to>
      <xdr:col>55</xdr:col>
      <xdr:colOff>0</xdr:colOff>
      <xdr:row>57</xdr:row>
      <xdr:rowOff>137708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80513"/>
          <a:ext cx="8382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87530</xdr:rowOff>
    </xdr:from>
    <xdr:to>
      <xdr:col>50</xdr:col>
      <xdr:colOff>114300</xdr:colOff>
      <xdr:row>57</xdr:row>
      <xdr:rowOff>7863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88730"/>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87530</xdr:rowOff>
    </xdr:from>
    <xdr:to>
      <xdr:col>45</xdr:col>
      <xdr:colOff>177800</xdr:colOff>
      <xdr:row>57</xdr:row>
      <xdr:rowOff>23784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88730"/>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154755</xdr:rowOff>
    </xdr:from>
    <xdr:to>
      <xdr:col>41</xdr:col>
      <xdr:colOff>50800</xdr:colOff>
      <xdr:row>57</xdr:row>
      <xdr:rowOff>23784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241605"/>
          <a:ext cx="889000" cy="55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86908</xdr:rowOff>
    </xdr:from>
    <xdr:to>
      <xdr:col>55</xdr:col>
      <xdr:colOff>50800</xdr:colOff>
      <xdr:row>58</xdr:row>
      <xdr:rowOff>17058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65335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128513</xdr:rowOff>
    </xdr:from>
    <xdr:to>
      <xdr:col>50</xdr:col>
      <xdr:colOff>165100</xdr:colOff>
      <xdr:row>57</xdr:row>
      <xdr:rowOff>58663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49790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2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36730</xdr:rowOff>
    </xdr:from>
    <xdr:to>
      <xdr:col>46</xdr:col>
      <xdr:colOff>38100</xdr:colOff>
      <xdr:row>56</xdr:row>
      <xdr:rowOff>138330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154857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144434</xdr:rowOff>
    </xdr:from>
    <xdr:to>
      <xdr:col>41</xdr:col>
      <xdr:colOff>101600</xdr:colOff>
      <xdr:row>57</xdr:row>
      <xdr:rowOff>74584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65711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103955</xdr:rowOff>
    </xdr:from>
    <xdr:to>
      <xdr:col>36</xdr:col>
      <xdr:colOff>165100</xdr:colOff>
      <xdr:row>54</xdr:row>
      <xdr:rowOff>34105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50632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89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139585</xdr:rowOff>
    </xdr:from>
    <xdr:to>
      <xdr:col>55</xdr:col>
      <xdr:colOff>0</xdr:colOff>
      <xdr:row>78</xdr:row>
      <xdr:rowOff>90208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41235"/>
          <a:ext cx="8382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8232</xdr:rowOff>
    </xdr:from>
    <xdr:to>
      <xdr:col>50</xdr:col>
      <xdr:colOff>114300</xdr:colOff>
      <xdr:row>77</xdr:row>
      <xdr:rowOff>139585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038432"/>
          <a:ext cx="889000" cy="30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8232</xdr:rowOff>
    </xdr:from>
    <xdr:to>
      <xdr:col>45</xdr:col>
      <xdr:colOff>177800</xdr:colOff>
      <xdr:row>78</xdr:row>
      <xdr:rowOff>74800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038432"/>
          <a:ext cx="889000" cy="4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64674</xdr:rowOff>
    </xdr:from>
    <xdr:to>
      <xdr:col>41</xdr:col>
      <xdr:colOff>50800</xdr:colOff>
      <xdr:row>78</xdr:row>
      <xdr:rowOff>74800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94874"/>
          <a:ext cx="889000" cy="3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39408</xdr:rowOff>
    </xdr:from>
    <xdr:to>
      <xdr:col>55</xdr:col>
      <xdr:colOff>50800</xdr:colOff>
      <xdr:row>78</xdr:row>
      <xdr:rowOff>141008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125785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2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88785</xdr:rowOff>
    </xdr:from>
    <xdr:to>
      <xdr:col>50</xdr:col>
      <xdr:colOff>165100</xdr:colOff>
      <xdr:row>78</xdr:row>
      <xdr:rowOff>18935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38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128882</xdr:rowOff>
    </xdr:from>
    <xdr:to>
      <xdr:col>46</xdr:col>
      <xdr:colOff>38100</xdr:colOff>
      <xdr:row>76</xdr:row>
      <xdr:rowOff>59032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24000</xdr:rowOff>
    </xdr:from>
    <xdr:to>
      <xdr:col>41</xdr:col>
      <xdr:colOff>101600</xdr:colOff>
      <xdr:row>78</xdr:row>
      <xdr:rowOff>125600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116727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13874</xdr:rowOff>
    </xdr:from>
    <xdr:to>
      <xdr:col>36</xdr:col>
      <xdr:colOff>165100</xdr:colOff>
      <xdr:row>76</xdr:row>
      <xdr:rowOff>115474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132001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80074</xdr:rowOff>
    </xdr:from>
    <xdr:to>
      <xdr:col>55</xdr:col>
      <xdr:colOff>0</xdr:colOff>
      <xdr:row>95</xdr:row>
      <xdr:rowOff>116478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67824"/>
          <a:ext cx="8382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80074</xdr:rowOff>
    </xdr:from>
    <xdr:to>
      <xdr:col>50</xdr:col>
      <xdr:colOff>114300</xdr:colOff>
      <xdr:row>96</xdr:row>
      <xdr:rowOff>147644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67824"/>
          <a:ext cx="889000" cy="23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74168</xdr:rowOff>
    </xdr:from>
    <xdr:to>
      <xdr:col>45</xdr:col>
      <xdr:colOff>177800</xdr:colOff>
      <xdr:row>96</xdr:row>
      <xdr:rowOff>147644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361918"/>
          <a:ext cx="8890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54414</xdr:rowOff>
    </xdr:from>
    <xdr:to>
      <xdr:col>41</xdr:col>
      <xdr:colOff>50800</xdr:colOff>
      <xdr:row>95</xdr:row>
      <xdr:rowOff>74168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999264"/>
          <a:ext cx="889000" cy="3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65678</xdr:rowOff>
    </xdr:from>
    <xdr:to>
      <xdr:col>55</xdr:col>
      <xdr:colOff>50800</xdr:colOff>
      <xdr:row>95</xdr:row>
      <xdr:rowOff>167278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5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88555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29274</xdr:rowOff>
    </xdr:from>
    <xdr:to>
      <xdr:col>50</xdr:col>
      <xdr:colOff>165100</xdr:colOff>
      <xdr:row>95</xdr:row>
      <xdr:rowOff>130874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147401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96844</xdr:rowOff>
    </xdr:from>
    <xdr:to>
      <xdr:col>46</xdr:col>
      <xdr:colOff>38100</xdr:colOff>
      <xdr:row>97</xdr:row>
      <xdr:rowOff>26994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18121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23368</xdr:rowOff>
    </xdr:from>
    <xdr:to>
      <xdr:col>41</xdr:col>
      <xdr:colOff>101600</xdr:colOff>
      <xdr:row>95</xdr:row>
      <xdr:rowOff>124968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141495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3614</xdr:rowOff>
    </xdr:from>
    <xdr:to>
      <xdr:col>36</xdr:col>
      <xdr:colOff>165100</xdr:colOff>
      <xdr:row>93</xdr:row>
      <xdr:rowOff>105214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121741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1244</xdr:rowOff>
    </xdr:from>
    <xdr:to>
      <xdr:col>85</xdr:col>
      <xdr:colOff>127000</xdr:colOff>
      <xdr:row>37</xdr:row>
      <xdr:rowOff>161493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830544"/>
          <a:ext cx="838200" cy="67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161493</xdr:rowOff>
    </xdr:from>
    <xdr:to>
      <xdr:col>81</xdr:col>
      <xdr:colOff>50800</xdr:colOff>
      <xdr:row>38</xdr:row>
      <xdr:rowOff>29439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05143"/>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29439</xdr:rowOff>
    </xdr:from>
    <xdr:to>
      <xdr:col>76</xdr:col>
      <xdr:colOff>114300</xdr:colOff>
      <xdr:row>38</xdr:row>
      <xdr:rowOff>150063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544539"/>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1854</xdr:rowOff>
    </xdr:from>
    <xdr:to>
      <xdr:col>71</xdr:col>
      <xdr:colOff>177800</xdr:colOff>
      <xdr:row>38</xdr:row>
      <xdr:rowOff>150063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345504"/>
          <a:ext cx="8890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121894</xdr:rowOff>
    </xdr:from>
    <xdr:to>
      <xdr:col>85</xdr:col>
      <xdr:colOff>177800</xdr:colOff>
      <xdr:row>34</xdr:row>
      <xdr:rowOff>52044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7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144771</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63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110693</xdr:rowOff>
    </xdr:from>
    <xdr:to>
      <xdr:col>81</xdr:col>
      <xdr:colOff>101600</xdr:colOff>
      <xdr:row>38</xdr:row>
      <xdr:rowOff>40843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57370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22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150089</xdr:rowOff>
    </xdr:from>
    <xdr:to>
      <xdr:col>76</xdr:col>
      <xdr:colOff>165100</xdr:colOff>
      <xdr:row>38</xdr:row>
      <xdr:rowOff>80239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96766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99263</xdr:rowOff>
    </xdr:from>
    <xdr:to>
      <xdr:col>72</xdr:col>
      <xdr:colOff>38100</xdr:colOff>
      <xdr:row>39</xdr:row>
      <xdr:rowOff>29413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20540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07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122504</xdr:rowOff>
    </xdr:from>
    <xdr:to>
      <xdr:col>67</xdr:col>
      <xdr:colOff>101600</xdr:colOff>
      <xdr:row>37</xdr:row>
      <xdr:rowOff>52654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2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69181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0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39401</xdr:rowOff>
    </xdr:from>
    <xdr:to>
      <xdr:col>85</xdr:col>
      <xdr:colOff>127000</xdr:colOff>
      <xdr:row>72</xdr:row>
      <xdr:rowOff>107038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212351"/>
          <a:ext cx="838200" cy="23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96609</xdr:rowOff>
    </xdr:from>
    <xdr:to>
      <xdr:col>81</xdr:col>
      <xdr:colOff>50800</xdr:colOff>
      <xdr:row>72</xdr:row>
      <xdr:rowOff>107038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441009"/>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96609</xdr:rowOff>
    </xdr:from>
    <xdr:to>
      <xdr:col>76</xdr:col>
      <xdr:colOff>114300</xdr:colOff>
      <xdr:row>72</xdr:row>
      <xdr:rowOff>152502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441009"/>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152502</xdr:rowOff>
    </xdr:from>
    <xdr:to>
      <xdr:col>71</xdr:col>
      <xdr:colOff>177800</xdr:colOff>
      <xdr:row>72</xdr:row>
      <xdr:rowOff>157445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496902"/>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160051</xdr:rowOff>
    </xdr:from>
    <xdr:to>
      <xdr:col>85</xdr:col>
      <xdr:colOff>177800</xdr:colOff>
      <xdr:row>71</xdr:row>
      <xdr:rowOff>90201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1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74978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07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56238</xdr:rowOff>
    </xdr:from>
    <xdr:to>
      <xdr:col>81</xdr:col>
      <xdr:colOff>101600</xdr:colOff>
      <xdr:row>72</xdr:row>
      <xdr:rowOff>157838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40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2915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1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45809</xdr:rowOff>
    </xdr:from>
    <xdr:to>
      <xdr:col>76</xdr:col>
      <xdr:colOff>165100</xdr:colOff>
      <xdr:row>72</xdr:row>
      <xdr:rowOff>147409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3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163936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1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101702</xdr:rowOff>
    </xdr:from>
    <xdr:to>
      <xdr:col>72</xdr:col>
      <xdr:colOff>38100</xdr:colOff>
      <xdr:row>73</xdr:row>
      <xdr:rowOff>31852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4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48379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22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106645</xdr:rowOff>
    </xdr:from>
    <xdr:to>
      <xdr:col>67</xdr:col>
      <xdr:colOff>101600</xdr:colOff>
      <xdr:row>73</xdr:row>
      <xdr:rowOff>36795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4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53322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2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115207</xdr:rowOff>
    </xdr:from>
    <xdr:to>
      <xdr:col>85</xdr:col>
      <xdr:colOff>127000</xdr:colOff>
      <xdr:row>97</xdr:row>
      <xdr:rowOff>147571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45857"/>
          <a:ext cx="8382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147571</xdr:rowOff>
    </xdr:from>
    <xdr:to>
      <xdr:col>81</xdr:col>
      <xdr:colOff>50800</xdr:colOff>
      <xdr:row>98</xdr:row>
      <xdr:rowOff>48064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78221"/>
          <a:ext cx="889000" cy="7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48064</xdr:rowOff>
    </xdr:from>
    <xdr:to>
      <xdr:col>76</xdr:col>
      <xdr:colOff>114300</xdr:colOff>
      <xdr:row>98</xdr:row>
      <xdr:rowOff>54628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50164"/>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54628</xdr:rowOff>
    </xdr:from>
    <xdr:to>
      <xdr:col>71</xdr:col>
      <xdr:colOff>177800</xdr:colOff>
      <xdr:row>98</xdr:row>
      <xdr:rowOff>125560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56728"/>
          <a:ext cx="889000" cy="7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64407</xdr:rowOff>
    </xdr:from>
    <xdr:to>
      <xdr:col>85</xdr:col>
      <xdr:colOff>177800</xdr:colOff>
      <xdr:row>97</xdr:row>
      <xdr:rowOff>166007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42834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96771</xdr:rowOff>
    </xdr:from>
    <xdr:to>
      <xdr:col>81</xdr:col>
      <xdr:colOff>101600</xdr:colOff>
      <xdr:row>98</xdr:row>
      <xdr:rowOff>26921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18048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168714</xdr:rowOff>
    </xdr:from>
    <xdr:to>
      <xdr:col>76</xdr:col>
      <xdr:colOff>165100</xdr:colOff>
      <xdr:row>98</xdr:row>
      <xdr:rowOff>98864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89991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3828</xdr:rowOff>
    </xdr:from>
    <xdr:to>
      <xdr:col>72</xdr:col>
      <xdr:colOff>38100</xdr:colOff>
      <xdr:row>98</xdr:row>
      <xdr:rowOff>105428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96555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9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74760</xdr:rowOff>
    </xdr:from>
    <xdr:to>
      <xdr:col>67</xdr:col>
      <xdr:colOff>101600</xdr:colOff>
      <xdr:row>99</xdr:row>
      <xdr:rowOff>4910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167487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6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11684</xdr:rowOff>
    </xdr:from>
    <xdr:to>
      <xdr:col>116</xdr:col>
      <xdr:colOff>63500</xdr:colOff>
      <xdr:row>33</xdr:row>
      <xdr:rowOff>43878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5669534"/>
          <a:ext cx="8382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11684</xdr:rowOff>
    </xdr:from>
    <xdr:to>
      <xdr:col>111</xdr:col>
      <xdr:colOff>177800</xdr:colOff>
      <xdr:row>33</xdr:row>
      <xdr:rowOff>129794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6695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129794</xdr:rowOff>
    </xdr:from>
    <xdr:to>
      <xdr:col>107</xdr:col>
      <xdr:colOff>50800</xdr:colOff>
      <xdr:row>33</xdr:row>
      <xdr:rowOff>157035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787644"/>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144463</xdr:rowOff>
    </xdr:from>
    <xdr:to>
      <xdr:col>102</xdr:col>
      <xdr:colOff>114300</xdr:colOff>
      <xdr:row>33</xdr:row>
      <xdr:rowOff>157035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802313"/>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164528</xdr:rowOff>
    </xdr:from>
    <xdr:to>
      <xdr:col>116</xdr:col>
      <xdr:colOff>114300</xdr:colOff>
      <xdr:row>33</xdr:row>
      <xdr:rowOff>94678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6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15955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50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132334</xdr:rowOff>
    </xdr:from>
    <xdr:to>
      <xdr:col>112</xdr:col>
      <xdr:colOff>38100</xdr:colOff>
      <xdr:row>33</xdr:row>
      <xdr:rowOff>62484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79011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78994</xdr:rowOff>
    </xdr:from>
    <xdr:to>
      <xdr:col>107</xdr:col>
      <xdr:colOff>101600</xdr:colOff>
      <xdr:row>34</xdr:row>
      <xdr:rowOff>9144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7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25671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5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106235</xdr:rowOff>
    </xdr:from>
    <xdr:to>
      <xdr:col>102</xdr:col>
      <xdr:colOff>165100</xdr:colOff>
      <xdr:row>34</xdr:row>
      <xdr:rowOff>36385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7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52912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53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93663</xdr:rowOff>
    </xdr:from>
    <xdr:to>
      <xdr:col>98</xdr:col>
      <xdr:colOff>38100</xdr:colOff>
      <xdr:row>34</xdr:row>
      <xdr:rowOff>23813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7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40340</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5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117820</xdr:rowOff>
    </xdr:from>
    <xdr:to>
      <xdr:col>116</xdr:col>
      <xdr:colOff>62864</xdr:colOff>
      <xdr:row>59</xdr:row>
      <xdr:rowOff>98715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9033220"/>
          <a:ext cx="1269" cy="1181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102542</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98715</xdr:rowOff>
    </xdr:from>
    <xdr:to>
      <xdr:col>116</xdr:col>
      <xdr:colOff>152400</xdr:colOff>
      <xdr:row>59</xdr:row>
      <xdr:rowOff>98715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64497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8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117820</xdr:rowOff>
    </xdr:from>
    <xdr:to>
      <xdr:col>116</xdr:col>
      <xdr:colOff>152400</xdr:colOff>
      <xdr:row>52</xdr:row>
      <xdr:rowOff>117820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903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42366</xdr:rowOff>
    </xdr:from>
    <xdr:to>
      <xdr:col>116</xdr:col>
      <xdr:colOff>63500</xdr:colOff>
      <xdr:row>52</xdr:row>
      <xdr:rowOff>117820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8957766"/>
          <a:ext cx="8382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75573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10019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97146</xdr:rowOff>
    </xdr:from>
    <xdr:to>
      <xdr:col>116</xdr:col>
      <xdr:colOff>114300</xdr:colOff>
      <xdr:row>59</xdr:row>
      <xdr:rowOff>27296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4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83921</xdr:rowOff>
    </xdr:from>
    <xdr:to>
      <xdr:col>111</xdr:col>
      <xdr:colOff>177800</xdr:colOff>
      <xdr:row>52</xdr:row>
      <xdr:rowOff>42366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8827871"/>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96672</xdr:rowOff>
    </xdr:from>
    <xdr:to>
      <xdr:col>112</xdr:col>
      <xdr:colOff>38100</xdr:colOff>
      <xdr:row>59</xdr:row>
      <xdr:rowOff>26822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17949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122898</xdr:rowOff>
    </xdr:from>
    <xdr:to>
      <xdr:col>107</xdr:col>
      <xdr:colOff>50800</xdr:colOff>
      <xdr:row>51</xdr:row>
      <xdr:rowOff>83921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695398"/>
          <a:ext cx="889000" cy="1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86140</xdr:rowOff>
    </xdr:from>
    <xdr:to>
      <xdr:col>107</xdr:col>
      <xdr:colOff>101600</xdr:colOff>
      <xdr:row>59</xdr:row>
      <xdr:rowOff>16290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7417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122898</xdr:rowOff>
    </xdr:from>
    <xdr:to>
      <xdr:col>102</xdr:col>
      <xdr:colOff>114300</xdr:colOff>
      <xdr:row>55</xdr:row>
      <xdr:rowOff>153416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8695398"/>
          <a:ext cx="889000" cy="8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68669</xdr:rowOff>
    </xdr:from>
    <xdr:to>
      <xdr:col>102</xdr:col>
      <xdr:colOff>165100</xdr:colOff>
      <xdr:row>58</xdr:row>
      <xdr:rowOff>170269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161396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0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115973</xdr:rowOff>
    </xdr:from>
    <xdr:to>
      <xdr:col>98</xdr:col>
      <xdr:colOff>38100</xdr:colOff>
      <xdr:row>59</xdr:row>
      <xdr:rowOff>46123</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37250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67020</xdr:rowOff>
    </xdr:from>
    <xdr:to>
      <xdr:col>116</xdr:col>
      <xdr:colOff>114300</xdr:colOff>
      <xdr:row>52</xdr:row>
      <xdr:rowOff>168620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89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20047</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893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163016</xdr:rowOff>
    </xdr:from>
    <xdr:to>
      <xdr:col>112</xdr:col>
      <xdr:colOff>38100</xdr:colOff>
      <xdr:row>52</xdr:row>
      <xdr:rowOff>93166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89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109693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868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33121</xdr:rowOff>
    </xdr:from>
    <xdr:to>
      <xdr:col>107</xdr:col>
      <xdr:colOff>101600</xdr:colOff>
      <xdr:row>51</xdr:row>
      <xdr:rowOff>134721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87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151248</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72098</xdr:rowOff>
    </xdr:from>
    <xdr:to>
      <xdr:col>102</xdr:col>
      <xdr:colOff>165100</xdr:colOff>
      <xdr:row>51</xdr:row>
      <xdr:rowOff>2248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6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18775</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4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102616</xdr:rowOff>
    </xdr:from>
    <xdr:to>
      <xdr:col>98</xdr:col>
      <xdr:colOff>38100</xdr:colOff>
      <xdr:row>56</xdr:row>
      <xdr:rowOff>32766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49293</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30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158331</xdr:rowOff>
    </xdr:from>
    <xdr:to>
      <xdr:col>116</xdr:col>
      <xdr:colOff>63500</xdr:colOff>
      <xdr:row>75</xdr:row>
      <xdr:rowOff>15608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45631"/>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15608</xdr:rowOff>
    </xdr:from>
    <xdr:to>
      <xdr:col>111</xdr:col>
      <xdr:colOff>177800</xdr:colOff>
      <xdr:row>75</xdr:row>
      <xdr:rowOff>22466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743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22466</xdr:rowOff>
    </xdr:from>
    <xdr:to>
      <xdr:col>107</xdr:col>
      <xdr:colOff>50800</xdr:colOff>
      <xdr:row>75</xdr:row>
      <xdr:rowOff>28067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81216"/>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28067</xdr:rowOff>
    </xdr:from>
    <xdr:to>
      <xdr:col>102</xdr:col>
      <xdr:colOff>114300</xdr:colOff>
      <xdr:row>75</xdr:row>
      <xdr:rowOff>80264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8681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107531</xdr:rowOff>
    </xdr:from>
    <xdr:to>
      <xdr:col>116</xdr:col>
      <xdr:colOff>114300</xdr:colOff>
      <xdr:row>75</xdr:row>
      <xdr:rowOff>37681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130408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4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136258</xdr:rowOff>
    </xdr:from>
    <xdr:to>
      <xdr:col>112</xdr:col>
      <xdr:colOff>38100</xdr:colOff>
      <xdr:row>75</xdr:row>
      <xdr:rowOff>66408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82935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143116</xdr:rowOff>
    </xdr:from>
    <xdr:to>
      <xdr:col>107</xdr:col>
      <xdr:colOff>101600</xdr:colOff>
      <xdr:row>75</xdr:row>
      <xdr:rowOff>73266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89793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148717</xdr:rowOff>
    </xdr:from>
    <xdr:to>
      <xdr:col>102</xdr:col>
      <xdr:colOff>165100</xdr:colOff>
      <xdr:row>75</xdr:row>
      <xdr:rowOff>78867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95394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1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29464</xdr:rowOff>
    </xdr:from>
    <xdr:to>
      <xdr:col>98</xdr:col>
      <xdr:colOff>38100</xdr:colOff>
      <xdr:row>75</xdr:row>
      <xdr:rowOff>131064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147591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614,417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補助費等については、大型事業である新可燃物処理施設の整備完了により整備に伴う広域負担金が減となったことから、住民一人当たり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84,504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89,962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新可燃物処理施設整備後も類似団体平均を超えていることを踏まえ、補助金適正化方針に基づき、合規性、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3E</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（経済性・効率性・有効性）、公益性、公平性の観点から事業の適正化や見直しを行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類移行によるコロナ対策経費の減少などにより、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80,367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88,601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円に比べて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災害復旧事業費については、令和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号災害等の復旧事業により、住民一人当たり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11,817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2,964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円から増加した。公債費は、ふるさと融資繰上償還の影響により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61,510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普通建設事業費（うち更新整備）は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、新可燃物処理施設、市民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体育館の整備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といった大型事業の完了により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32,219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34,130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今後も国県補助金等の有利な財源の活用や徹底した行財政改革の取組などを行い経費の抑制・財政の健全化に努める。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142748</xdr:rowOff>
    </xdr:from>
    <xdr:to>
      <xdr:col>24</xdr:col>
      <xdr:colOff>63500</xdr:colOff>
      <xdr:row>33</xdr:row>
      <xdr:rowOff>9398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29148"/>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xdr:rowOff>
    </xdr:from>
    <xdr:to>
      <xdr:col>19</xdr:col>
      <xdr:colOff>177800</xdr:colOff>
      <xdr:row>33</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72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44450</xdr:rowOff>
    </xdr:from>
    <xdr:to>
      <xdr:col>15</xdr:col>
      <xdr:colOff>50800</xdr:colOff>
      <xdr:row>33</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230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12446</xdr:rowOff>
    </xdr:from>
    <xdr:to>
      <xdr:col>10</xdr:col>
      <xdr:colOff>114300</xdr:colOff>
      <xdr:row>33</xdr:row>
      <xdr:rowOff>61976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7029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91948</xdr:rowOff>
    </xdr:from>
    <xdr:to>
      <xdr:col>24</xdr:col>
      <xdr:colOff>114300</xdr:colOff>
      <xdr:row>33</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114825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130048</xdr:rowOff>
    </xdr:from>
    <xdr:to>
      <xdr:col>20</xdr:col>
      <xdr:colOff>38100</xdr:colOff>
      <xdr:row>33</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76725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165100</xdr:rowOff>
    </xdr:from>
    <xdr:to>
      <xdr:col>15</xdr:col>
      <xdr:colOff>101600</xdr:colOff>
      <xdr:row>33</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11176</xdr:rowOff>
    </xdr:from>
    <xdr:to>
      <xdr:col>10</xdr:col>
      <xdr:colOff>165100</xdr:colOff>
      <xdr:row>33</xdr:row>
      <xdr:rowOff>112776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129303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133096</xdr:rowOff>
    </xdr:from>
    <xdr:to>
      <xdr:col>6</xdr:col>
      <xdr:colOff>38100</xdr:colOff>
      <xdr:row>33</xdr:row>
      <xdr:rowOff>63246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79773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61900</xdr:rowOff>
    </xdr:from>
    <xdr:to>
      <xdr:col>24</xdr:col>
      <xdr:colOff>63500</xdr:colOff>
      <xdr:row>57</xdr:row>
      <xdr:rowOff>83737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34550"/>
          <a:ext cx="838200" cy="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61900</xdr:rowOff>
    </xdr:from>
    <xdr:to>
      <xdr:col>19</xdr:col>
      <xdr:colOff>177800</xdr:colOff>
      <xdr:row>57</xdr:row>
      <xdr:rowOff>70500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34550"/>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41282</xdr:rowOff>
    </xdr:from>
    <xdr:to>
      <xdr:col>15</xdr:col>
      <xdr:colOff>50800</xdr:colOff>
      <xdr:row>57</xdr:row>
      <xdr:rowOff>70500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85232"/>
          <a:ext cx="889000" cy="105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41282</xdr:rowOff>
    </xdr:from>
    <xdr:to>
      <xdr:col>10</xdr:col>
      <xdr:colOff>114300</xdr:colOff>
      <xdr:row>56</xdr:row>
      <xdr:rowOff>69008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85232"/>
          <a:ext cx="889000" cy="8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32937</xdr:rowOff>
    </xdr:from>
    <xdr:to>
      <xdr:col>24</xdr:col>
      <xdr:colOff>114300</xdr:colOff>
      <xdr:row>57</xdr:row>
      <xdr:rowOff>134537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55814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11100</xdr:rowOff>
    </xdr:from>
    <xdr:to>
      <xdr:col>20</xdr:col>
      <xdr:colOff>38100</xdr:colOff>
      <xdr:row>57</xdr:row>
      <xdr:rowOff>112700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129227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19700</xdr:rowOff>
    </xdr:from>
    <xdr:to>
      <xdr:col>15</xdr:col>
      <xdr:colOff>101600</xdr:colOff>
      <xdr:row>57</xdr:row>
      <xdr:rowOff>121300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137827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6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161932</xdr:rowOff>
    </xdr:from>
    <xdr:to>
      <xdr:col>10</xdr:col>
      <xdr:colOff>165100</xdr:colOff>
      <xdr:row>51</xdr:row>
      <xdr:rowOff>92082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108609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50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18208</xdr:rowOff>
    </xdr:from>
    <xdr:to>
      <xdr:col>6</xdr:col>
      <xdr:colOff>38100</xdr:colOff>
      <xdr:row>56</xdr:row>
      <xdr:rowOff>119808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1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136335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3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54478</xdr:rowOff>
    </xdr:from>
    <xdr:to>
      <xdr:col>24</xdr:col>
      <xdr:colOff>63500</xdr:colOff>
      <xdr:row>75</xdr:row>
      <xdr:rowOff>160091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3228"/>
          <a:ext cx="8382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59479</xdr:rowOff>
    </xdr:from>
    <xdr:to>
      <xdr:col>19</xdr:col>
      <xdr:colOff>177800</xdr:colOff>
      <xdr:row>75</xdr:row>
      <xdr:rowOff>160091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18229"/>
          <a:ext cx="889000" cy="10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59479</xdr:rowOff>
    </xdr:from>
    <xdr:to>
      <xdr:col>15</xdr:col>
      <xdr:colOff>50800</xdr:colOff>
      <xdr:row>76</xdr:row>
      <xdr:rowOff>141236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18229"/>
          <a:ext cx="889000" cy="2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141236</xdr:rowOff>
    </xdr:from>
    <xdr:to>
      <xdr:col>10</xdr:col>
      <xdr:colOff>114300</xdr:colOff>
      <xdr:row>77</xdr:row>
      <xdr:rowOff>14483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1436"/>
          <a:ext cx="8890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3678</xdr:rowOff>
    </xdr:from>
    <xdr:to>
      <xdr:col>24</xdr:col>
      <xdr:colOff>114300</xdr:colOff>
      <xdr:row>75</xdr:row>
      <xdr:rowOff>105278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26555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109291</xdr:rowOff>
    </xdr:from>
    <xdr:to>
      <xdr:col>20</xdr:col>
      <xdr:colOff>38100</xdr:colOff>
      <xdr:row>76</xdr:row>
      <xdr:rowOff>39441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55968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8679</xdr:rowOff>
    </xdr:from>
    <xdr:to>
      <xdr:col>15</xdr:col>
      <xdr:colOff>101600</xdr:colOff>
      <xdr:row>75</xdr:row>
      <xdr:rowOff>110279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126806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90436</xdr:rowOff>
    </xdr:from>
    <xdr:to>
      <xdr:col>10</xdr:col>
      <xdr:colOff>165100</xdr:colOff>
      <xdr:row>77</xdr:row>
      <xdr:rowOff>20586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37113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9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135133</xdr:rowOff>
    </xdr:from>
    <xdr:to>
      <xdr:col>6</xdr:col>
      <xdr:colOff>38100</xdr:colOff>
      <xdr:row>77</xdr:row>
      <xdr:rowOff>65283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81809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4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11570</xdr:rowOff>
    </xdr:from>
    <xdr:to>
      <xdr:col>24</xdr:col>
      <xdr:colOff>63500</xdr:colOff>
      <xdr:row>96</xdr:row>
      <xdr:rowOff>71844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99320"/>
          <a:ext cx="838200" cy="2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1739</xdr:rowOff>
    </xdr:from>
    <xdr:to>
      <xdr:col>19</xdr:col>
      <xdr:colOff>177800</xdr:colOff>
      <xdr:row>95</xdr:row>
      <xdr:rowOff>11570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775139"/>
          <a:ext cx="889000" cy="5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1739</xdr:rowOff>
    </xdr:from>
    <xdr:to>
      <xdr:col>15</xdr:col>
      <xdr:colOff>50800</xdr:colOff>
      <xdr:row>95</xdr:row>
      <xdr:rowOff>13399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775139"/>
          <a:ext cx="889000" cy="5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13399</xdr:rowOff>
    </xdr:from>
    <xdr:to>
      <xdr:col>10</xdr:col>
      <xdr:colOff>114300</xdr:colOff>
      <xdr:row>96</xdr:row>
      <xdr:rowOff>149625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01149"/>
          <a:ext cx="889000" cy="30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21044</xdr:rowOff>
    </xdr:from>
    <xdr:to>
      <xdr:col>24</xdr:col>
      <xdr:colOff>114300</xdr:colOff>
      <xdr:row>96</xdr:row>
      <xdr:rowOff>122644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43921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132220</xdr:rowOff>
    </xdr:from>
    <xdr:to>
      <xdr:col>20</xdr:col>
      <xdr:colOff>38100</xdr:colOff>
      <xdr:row>95</xdr:row>
      <xdr:rowOff>62370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78897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122389</xdr:rowOff>
    </xdr:from>
    <xdr:to>
      <xdr:col>15</xdr:col>
      <xdr:colOff>101600</xdr:colOff>
      <xdr:row>92</xdr:row>
      <xdr:rowOff>52539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7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69066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4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134049</xdr:rowOff>
    </xdr:from>
    <xdr:to>
      <xdr:col>10</xdr:col>
      <xdr:colOff>165100</xdr:colOff>
      <xdr:row>95</xdr:row>
      <xdr:rowOff>64199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80726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98825</xdr:rowOff>
    </xdr:from>
    <xdr:to>
      <xdr:col>6</xdr:col>
      <xdr:colOff>38100</xdr:colOff>
      <xdr:row>97</xdr:row>
      <xdr:rowOff>28975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45502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3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125184</xdr:rowOff>
    </xdr:from>
    <xdr:to>
      <xdr:col>54</xdr:col>
      <xdr:colOff>189865</xdr:colOff>
      <xdr:row>58</xdr:row>
      <xdr:rowOff>18885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69134"/>
          <a:ext cx="1270" cy="109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22712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18885</xdr:rowOff>
    </xdr:from>
    <xdr:to>
      <xdr:col>55</xdr:col>
      <xdr:colOff>88900</xdr:colOff>
      <xdr:row>58</xdr:row>
      <xdr:rowOff>18885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71861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125184</xdr:rowOff>
    </xdr:from>
    <xdr:to>
      <xdr:col>55</xdr:col>
      <xdr:colOff>88900</xdr:colOff>
      <xdr:row>51</xdr:row>
      <xdr:rowOff>125184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69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54946</xdr:rowOff>
    </xdr:from>
    <xdr:to>
      <xdr:col>55</xdr:col>
      <xdr:colOff>0</xdr:colOff>
      <xdr:row>51</xdr:row>
      <xdr:rowOff>135699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798896"/>
          <a:ext cx="8382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143108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7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164681</xdr:rowOff>
    </xdr:from>
    <xdr:to>
      <xdr:col>55</xdr:col>
      <xdr:colOff>50800</xdr:colOff>
      <xdr:row>56</xdr:row>
      <xdr:rowOff>94831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50718</xdr:rowOff>
    </xdr:from>
    <xdr:to>
      <xdr:col>50</xdr:col>
      <xdr:colOff>114300</xdr:colOff>
      <xdr:row>51</xdr:row>
      <xdr:rowOff>54946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8794668"/>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11805</xdr:rowOff>
    </xdr:from>
    <xdr:to>
      <xdr:col>50</xdr:col>
      <xdr:colOff>165100</xdr:colOff>
      <xdr:row>56</xdr:row>
      <xdr:rowOff>113405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104532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50718</xdr:rowOff>
    </xdr:from>
    <xdr:to>
      <xdr:col>45</xdr:col>
      <xdr:colOff>177800</xdr:colOff>
      <xdr:row>51</xdr:row>
      <xdr:rowOff>58262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79466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17463</xdr:rowOff>
    </xdr:from>
    <xdr:to>
      <xdr:col>46</xdr:col>
      <xdr:colOff>38100</xdr:colOff>
      <xdr:row>56</xdr:row>
      <xdr:rowOff>119063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110190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58262</xdr:rowOff>
    </xdr:from>
    <xdr:to>
      <xdr:col>41</xdr:col>
      <xdr:colOff>50800</xdr:colOff>
      <xdr:row>51</xdr:row>
      <xdr:rowOff>164274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8802212"/>
          <a:ext cx="889000" cy="10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165424</xdr:rowOff>
    </xdr:from>
    <xdr:to>
      <xdr:col>41</xdr:col>
      <xdr:colOff>101600</xdr:colOff>
      <xdr:row>56</xdr:row>
      <xdr:rowOff>95574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86701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11119</xdr:rowOff>
    </xdr:from>
    <xdr:to>
      <xdr:col>36</xdr:col>
      <xdr:colOff>165100</xdr:colOff>
      <xdr:row>56</xdr:row>
      <xdr:rowOff>112719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103846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84899</xdr:rowOff>
    </xdr:from>
    <xdr:to>
      <xdr:col>55</xdr:col>
      <xdr:colOff>50800</xdr:colOff>
      <xdr:row>52</xdr:row>
      <xdr:rowOff>15049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8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27410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7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4146</xdr:rowOff>
    </xdr:from>
    <xdr:to>
      <xdr:col>50</xdr:col>
      <xdr:colOff>165100</xdr:colOff>
      <xdr:row>51</xdr:row>
      <xdr:rowOff>105746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7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122273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5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171368</xdr:rowOff>
    </xdr:from>
    <xdr:to>
      <xdr:col>46</xdr:col>
      <xdr:colOff>38100</xdr:colOff>
      <xdr:row>51</xdr:row>
      <xdr:rowOff>101518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7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118045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5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7462</xdr:rowOff>
    </xdr:from>
    <xdr:to>
      <xdr:col>41</xdr:col>
      <xdr:colOff>101600</xdr:colOff>
      <xdr:row>51</xdr:row>
      <xdr:rowOff>109062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7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125589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5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113474</xdr:rowOff>
    </xdr:from>
    <xdr:to>
      <xdr:col>36</xdr:col>
      <xdr:colOff>165100</xdr:colOff>
      <xdr:row>52</xdr:row>
      <xdr:rowOff>43624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60151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136372</xdr:rowOff>
    </xdr:from>
    <xdr:to>
      <xdr:col>54</xdr:col>
      <xdr:colOff>189865</xdr:colOff>
      <xdr:row>79</xdr:row>
      <xdr:rowOff>25654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480772"/>
          <a:ext cx="1270" cy="1089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29481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25654</xdr:rowOff>
    </xdr:from>
    <xdr:to>
      <xdr:col>55</xdr:col>
      <xdr:colOff>88900</xdr:colOff>
      <xdr:row>79</xdr:row>
      <xdr:rowOff>25654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83049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2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136372</xdr:rowOff>
    </xdr:from>
    <xdr:to>
      <xdr:col>55</xdr:col>
      <xdr:colOff>88900</xdr:colOff>
      <xdr:row>72</xdr:row>
      <xdr:rowOff>136372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48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79045</xdr:rowOff>
    </xdr:from>
    <xdr:to>
      <xdr:col>55</xdr:col>
      <xdr:colOff>0</xdr:colOff>
      <xdr:row>72</xdr:row>
      <xdr:rowOff>136372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23445"/>
          <a:ext cx="838200" cy="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141228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42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162801</xdr:rowOff>
    </xdr:from>
    <xdr:to>
      <xdr:col>55</xdr:col>
      <xdr:colOff>50800</xdr:colOff>
      <xdr:row>78</xdr:row>
      <xdr:rowOff>92951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6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162293</xdr:rowOff>
    </xdr:from>
    <xdr:to>
      <xdr:col>50</xdr:col>
      <xdr:colOff>114300</xdr:colOff>
      <xdr:row>72</xdr:row>
      <xdr:rowOff>79045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335243"/>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127736</xdr:rowOff>
    </xdr:from>
    <xdr:to>
      <xdr:col>50</xdr:col>
      <xdr:colOff>165100</xdr:colOff>
      <xdr:row>78</xdr:row>
      <xdr:rowOff>57886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49013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37643</xdr:rowOff>
    </xdr:from>
    <xdr:to>
      <xdr:col>45</xdr:col>
      <xdr:colOff>177800</xdr:colOff>
      <xdr:row>71</xdr:row>
      <xdr:rowOff>162293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210593"/>
          <a:ext cx="889000" cy="1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27957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37643</xdr:rowOff>
    </xdr:from>
    <xdr:to>
      <xdr:col>41</xdr:col>
      <xdr:colOff>50800</xdr:colOff>
      <xdr:row>75</xdr:row>
      <xdr:rowOff>118301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210593"/>
          <a:ext cx="889000" cy="7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86055</xdr:rowOff>
    </xdr:from>
    <xdr:to>
      <xdr:col>41</xdr:col>
      <xdr:colOff>101600</xdr:colOff>
      <xdr:row>78</xdr:row>
      <xdr:rowOff>16205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7332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24016</xdr:rowOff>
    </xdr:from>
    <xdr:to>
      <xdr:col>36</xdr:col>
      <xdr:colOff>165100</xdr:colOff>
      <xdr:row>78</xdr:row>
      <xdr:rowOff>125616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116743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85572</xdr:rowOff>
    </xdr:from>
    <xdr:to>
      <xdr:col>55</xdr:col>
      <xdr:colOff>50800</xdr:colOff>
      <xdr:row>73</xdr:row>
      <xdr:rowOff>15722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4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38599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3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28245</xdr:rowOff>
    </xdr:from>
    <xdr:to>
      <xdr:col>50</xdr:col>
      <xdr:colOff>165100</xdr:colOff>
      <xdr:row>72</xdr:row>
      <xdr:rowOff>129845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3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146372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14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111493</xdr:rowOff>
    </xdr:from>
    <xdr:to>
      <xdr:col>46</xdr:col>
      <xdr:colOff>38100</xdr:colOff>
      <xdr:row>72</xdr:row>
      <xdr:rowOff>41643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2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58170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0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158293</xdr:rowOff>
    </xdr:from>
    <xdr:to>
      <xdr:col>41</xdr:col>
      <xdr:colOff>101600</xdr:colOff>
      <xdr:row>71</xdr:row>
      <xdr:rowOff>88443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1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104970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19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67501</xdr:rowOff>
    </xdr:from>
    <xdr:to>
      <xdr:col>36</xdr:col>
      <xdr:colOff>165100</xdr:colOff>
      <xdr:row>75</xdr:row>
      <xdr:rowOff>169100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26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35779</xdr:rowOff>
    </xdr:from>
    <xdr:to>
      <xdr:col>55</xdr:col>
      <xdr:colOff>0</xdr:colOff>
      <xdr:row>96</xdr:row>
      <xdr:rowOff>131150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94979"/>
          <a:ext cx="8382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35779</xdr:rowOff>
    </xdr:from>
    <xdr:to>
      <xdr:col>50</xdr:col>
      <xdr:colOff>114300</xdr:colOff>
      <xdr:row>96</xdr:row>
      <xdr:rowOff>93476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494979"/>
          <a:ext cx="889000" cy="5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63348</xdr:rowOff>
    </xdr:from>
    <xdr:to>
      <xdr:col>45</xdr:col>
      <xdr:colOff>177800</xdr:colOff>
      <xdr:row>96</xdr:row>
      <xdr:rowOff>93476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22548"/>
          <a:ext cx="889000" cy="3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22109</xdr:rowOff>
    </xdr:from>
    <xdr:to>
      <xdr:col>41</xdr:col>
      <xdr:colOff>50800</xdr:colOff>
      <xdr:row>96</xdr:row>
      <xdr:rowOff>63348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481309"/>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80350</xdr:rowOff>
    </xdr:from>
    <xdr:to>
      <xdr:col>55</xdr:col>
      <xdr:colOff>50800</xdr:colOff>
      <xdr:row>97</xdr:row>
      <xdr:rowOff>10500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58777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1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156429</xdr:rowOff>
    </xdr:from>
    <xdr:to>
      <xdr:col>50</xdr:col>
      <xdr:colOff>165100</xdr:colOff>
      <xdr:row>96</xdr:row>
      <xdr:rowOff>86579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77706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3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42676</xdr:rowOff>
    </xdr:from>
    <xdr:to>
      <xdr:col>46</xdr:col>
      <xdr:colOff>38100</xdr:colOff>
      <xdr:row>96</xdr:row>
      <xdr:rowOff>144276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9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12548</xdr:rowOff>
    </xdr:from>
    <xdr:to>
      <xdr:col>41</xdr:col>
      <xdr:colOff>101600</xdr:colOff>
      <xdr:row>96</xdr:row>
      <xdr:rowOff>114148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142759</xdr:rowOff>
    </xdr:from>
    <xdr:to>
      <xdr:col>36</xdr:col>
      <xdr:colOff>165100</xdr:colOff>
      <xdr:row>96</xdr:row>
      <xdr:rowOff>72909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64036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10595</xdr:rowOff>
    </xdr:from>
    <xdr:to>
      <xdr:col>85</xdr:col>
      <xdr:colOff>127000</xdr:colOff>
      <xdr:row>36</xdr:row>
      <xdr:rowOff>19086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182795"/>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10595</xdr:rowOff>
    </xdr:from>
    <xdr:to>
      <xdr:col>81</xdr:col>
      <xdr:colOff>50800</xdr:colOff>
      <xdr:row>36</xdr:row>
      <xdr:rowOff>42055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82795"/>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81461</xdr:rowOff>
    </xdr:from>
    <xdr:to>
      <xdr:col>76</xdr:col>
      <xdr:colOff>114300</xdr:colOff>
      <xdr:row>36</xdr:row>
      <xdr:rowOff>42055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082211"/>
          <a:ext cx="889000" cy="1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81461</xdr:rowOff>
    </xdr:from>
    <xdr:to>
      <xdr:col>71</xdr:col>
      <xdr:colOff>177800</xdr:colOff>
      <xdr:row>35</xdr:row>
      <xdr:rowOff>112050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82211"/>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139736</xdr:rowOff>
    </xdr:from>
    <xdr:to>
      <xdr:col>85</xdr:col>
      <xdr:colOff>177800</xdr:colOff>
      <xdr:row>36</xdr:row>
      <xdr:rowOff>69886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162613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131245</xdr:rowOff>
    </xdr:from>
    <xdr:to>
      <xdr:col>81</xdr:col>
      <xdr:colOff>101600</xdr:colOff>
      <xdr:row>36</xdr:row>
      <xdr:rowOff>61395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77922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0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162705</xdr:rowOff>
    </xdr:from>
    <xdr:to>
      <xdr:col>76</xdr:col>
      <xdr:colOff>165100</xdr:colOff>
      <xdr:row>36</xdr:row>
      <xdr:rowOff>92855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109382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30661</xdr:rowOff>
    </xdr:from>
    <xdr:to>
      <xdr:col>72</xdr:col>
      <xdr:colOff>38100</xdr:colOff>
      <xdr:row>35</xdr:row>
      <xdr:rowOff>132261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148788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61250</xdr:rowOff>
    </xdr:from>
    <xdr:to>
      <xdr:col>67</xdr:col>
      <xdr:colOff>101600</xdr:colOff>
      <xdr:row>35</xdr:row>
      <xdr:rowOff>162850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3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44579</xdr:rowOff>
    </xdr:from>
    <xdr:to>
      <xdr:col>85</xdr:col>
      <xdr:colOff>127000</xdr:colOff>
      <xdr:row>53</xdr:row>
      <xdr:rowOff>117869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131429"/>
          <a:ext cx="8382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44579</xdr:rowOff>
    </xdr:from>
    <xdr:to>
      <xdr:col>81</xdr:col>
      <xdr:colOff>50800</xdr:colOff>
      <xdr:row>53</xdr:row>
      <xdr:rowOff>101753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131429"/>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101753</xdr:rowOff>
    </xdr:from>
    <xdr:to>
      <xdr:col>76</xdr:col>
      <xdr:colOff>114300</xdr:colOff>
      <xdr:row>54</xdr:row>
      <xdr:rowOff>23846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188603"/>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45196</xdr:rowOff>
    </xdr:from>
    <xdr:to>
      <xdr:col>71</xdr:col>
      <xdr:colOff>177800</xdr:colOff>
      <xdr:row>54</xdr:row>
      <xdr:rowOff>23846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132046"/>
          <a:ext cx="889000" cy="15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67069</xdr:rowOff>
    </xdr:from>
    <xdr:to>
      <xdr:col>85</xdr:col>
      <xdr:colOff>177800</xdr:colOff>
      <xdr:row>53</xdr:row>
      <xdr:rowOff>168669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89946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0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165229</xdr:rowOff>
    </xdr:from>
    <xdr:to>
      <xdr:col>81</xdr:col>
      <xdr:colOff>101600</xdr:colOff>
      <xdr:row>53</xdr:row>
      <xdr:rowOff>95379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0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111906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85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50953</xdr:rowOff>
    </xdr:from>
    <xdr:to>
      <xdr:col>76</xdr:col>
      <xdr:colOff>165100</xdr:colOff>
      <xdr:row>53</xdr:row>
      <xdr:rowOff>152553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1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169080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891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144496</xdr:rowOff>
    </xdr:from>
    <xdr:to>
      <xdr:col>72</xdr:col>
      <xdr:colOff>38100</xdr:colOff>
      <xdr:row>54</xdr:row>
      <xdr:rowOff>74646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91173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0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165846</xdr:rowOff>
    </xdr:from>
    <xdr:to>
      <xdr:col>67</xdr:col>
      <xdr:colOff>101600</xdr:colOff>
      <xdr:row>53</xdr:row>
      <xdr:rowOff>95996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0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112523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885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1245</xdr:rowOff>
    </xdr:from>
    <xdr:to>
      <xdr:col>85</xdr:col>
      <xdr:colOff>127000</xdr:colOff>
      <xdr:row>77</xdr:row>
      <xdr:rowOff>161492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688545"/>
          <a:ext cx="838200" cy="67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161492</xdr:rowOff>
    </xdr:from>
    <xdr:to>
      <xdr:col>81</xdr:col>
      <xdr:colOff>50800</xdr:colOff>
      <xdr:row>78</xdr:row>
      <xdr:rowOff>29439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363142"/>
          <a:ext cx="889000" cy="3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29439</xdr:rowOff>
    </xdr:from>
    <xdr:to>
      <xdr:col>76</xdr:col>
      <xdr:colOff>114300</xdr:colOff>
      <xdr:row>78</xdr:row>
      <xdr:rowOff>150064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02539"/>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1854</xdr:rowOff>
    </xdr:from>
    <xdr:to>
      <xdr:col>71</xdr:col>
      <xdr:colOff>177800</xdr:colOff>
      <xdr:row>78</xdr:row>
      <xdr:rowOff>150064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03504"/>
          <a:ext cx="889000" cy="3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121895</xdr:rowOff>
    </xdr:from>
    <xdr:to>
      <xdr:col>85</xdr:col>
      <xdr:colOff>177800</xdr:colOff>
      <xdr:row>74</xdr:row>
      <xdr:rowOff>52045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6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144772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48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110692</xdr:rowOff>
    </xdr:from>
    <xdr:to>
      <xdr:col>81</xdr:col>
      <xdr:colOff>101600</xdr:colOff>
      <xdr:row>78</xdr:row>
      <xdr:rowOff>40842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57369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08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150089</xdr:rowOff>
    </xdr:from>
    <xdr:to>
      <xdr:col>76</xdr:col>
      <xdr:colOff>165100</xdr:colOff>
      <xdr:row>78</xdr:row>
      <xdr:rowOff>80239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96766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12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99264</xdr:rowOff>
    </xdr:from>
    <xdr:to>
      <xdr:col>72</xdr:col>
      <xdr:colOff>38100</xdr:colOff>
      <xdr:row>79</xdr:row>
      <xdr:rowOff>29414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20541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122504</xdr:rowOff>
    </xdr:from>
    <xdr:to>
      <xdr:col>67</xdr:col>
      <xdr:colOff>101600</xdr:colOff>
      <xdr:row>77</xdr:row>
      <xdr:rowOff>52654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69181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39402</xdr:rowOff>
    </xdr:from>
    <xdr:to>
      <xdr:col>85</xdr:col>
      <xdr:colOff>127000</xdr:colOff>
      <xdr:row>92</xdr:row>
      <xdr:rowOff>107038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5641352"/>
          <a:ext cx="838200" cy="23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96610</xdr:rowOff>
    </xdr:from>
    <xdr:to>
      <xdr:col>81</xdr:col>
      <xdr:colOff>50800</xdr:colOff>
      <xdr:row>92</xdr:row>
      <xdr:rowOff>107038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5870010"/>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96610</xdr:rowOff>
    </xdr:from>
    <xdr:to>
      <xdr:col>76</xdr:col>
      <xdr:colOff>114300</xdr:colOff>
      <xdr:row>92</xdr:row>
      <xdr:rowOff>152330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870010"/>
          <a:ext cx="889000" cy="5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152330</xdr:rowOff>
    </xdr:from>
    <xdr:to>
      <xdr:col>71</xdr:col>
      <xdr:colOff>177800</xdr:colOff>
      <xdr:row>92</xdr:row>
      <xdr:rowOff>157445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92573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160052</xdr:rowOff>
    </xdr:from>
    <xdr:to>
      <xdr:col>85</xdr:col>
      <xdr:colOff>177800</xdr:colOff>
      <xdr:row>91</xdr:row>
      <xdr:rowOff>90202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5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74979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5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56238</xdr:rowOff>
    </xdr:from>
    <xdr:to>
      <xdr:col>81</xdr:col>
      <xdr:colOff>101600</xdr:colOff>
      <xdr:row>92</xdr:row>
      <xdr:rowOff>157838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8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2915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60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45810</xdr:rowOff>
    </xdr:from>
    <xdr:to>
      <xdr:col>76</xdr:col>
      <xdr:colOff>165100</xdr:colOff>
      <xdr:row>92</xdr:row>
      <xdr:rowOff>147410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8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163937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59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101530</xdr:rowOff>
    </xdr:from>
    <xdr:to>
      <xdr:col>72</xdr:col>
      <xdr:colOff>38100</xdr:colOff>
      <xdr:row>93</xdr:row>
      <xdr:rowOff>31680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8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48207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6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106645</xdr:rowOff>
    </xdr:from>
    <xdr:to>
      <xdr:col>67</xdr:col>
      <xdr:colOff>101600</xdr:colOff>
      <xdr:row>93</xdr:row>
      <xdr:rowOff>36795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88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53322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6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民生費は、歳出総額の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おり、住民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215,570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円と前年度の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204,020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した。これは、私立保育園運営</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、小児特別医療助成費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の増が要因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45,562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大きく減少した。これは、新型コロナウイルス対応にかかる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経費の減に加え、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大規模事業である新可燃物処理施設の整備完了による建設負担金の減が要因である。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87,262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円となっており、前年度より減少した。これは、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企業立地補助金等の増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があった一方で、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コロナ対策として実施した制度融資資金や、本市独自に実施した経済対策の減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などが要因である。しかしながら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i="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類似団体と比べ依然高い状況となっている。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58,455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円となっており、市民体育館再整備事業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の完了等により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減少したが、引き続き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比べ高い状況となっている。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号災害等の復旧事業により、住民一人当たり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11,817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2,964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増加した。公債費は、ふるさと融資繰上償還の影響により住民一人当たり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61,510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円と一時的に増加した。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財政調整基金残高は、災害等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的な</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不測の事態への備えとして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引き続き減債基金との合計残高</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億円（標準財政規模の約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割）を目標に積み立てる。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実質収支は、コロナ対策事業の拡大による予算規模の増により近年増加していたが、コロナ前の水準に戻ったと言える。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億円を積み立てた一方、物価高により厳しい環境にある生活者や事業者を守る事業に活用するために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赤字となった。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今後とも歳入歳出のバランスを重視し、適正な財政運営を目指す。</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号災害等に係る事業費に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1,391.6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百万円、豊実・倉田保育園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建替に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百万円など市債新規発行の増加要因があったものの、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市民体育館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の整備完了、ふるさと融資の繰上償還、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臨時財政対策債の減などにより、現在高は前年度より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事業（市民体育館整備）に係る債務負担行為の影響により増加した。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主に下水道事業債の減に伴い減少した。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償還終了による減のため減少した。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設立法人等の負担額等負担見込額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土地開発公社の保有する土地の評価額減および</a:t>
          </a:r>
          <a:r>
            <a:rPr kumimoji="1"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事業用地の売却</a:t>
          </a:r>
          <a:r>
            <a:rPr kumimoji="1" lang="ja-JP" altLang="en-US"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が発生しなかったことによる現金及び預金の減</a:t>
          </a:r>
          <a:r>
            <a:rPr kumimoji="1"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事業（市民体育館整備）の増があったものの、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の対象となる新発債の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発行より下水道事業債、臨時財政対策債等の市債償還による起債残高の減が上回ることから減少した。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市債の現在高の減少、公営企業債等繰入見込額の減等により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したが、ふるさと融資繰上償還、公債費減による基準財政需要額算入見込額の減により、分子が増加した。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114180230</v>
      </c>
      <c r="BO4" s="358"/>
      <c r="BP4" s="358"/>
      <c r="BQ4" s="358"/>
      <c r="BR4" s="358"/>
      <c r="BS4" s="358"/>
      <c r="BT4" s="358"/>
      <c r="BU4" s="359"/>
      <c r="BV4" s="357">
        <v>115319398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v>
      </c>
      <c r="CU4" s="364"/>
      <c r="CV4" s="364"/>
      <c r="CW4" s="364"/>
      <c r="CX4" s="364"/>
      <c r="CY4" s="364"/>
      <c r="CZ4" s="364"/>
      <c r="DA4" s="365"/>
      <c r="DB4" s="363">
        <v>5.2</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111334065</v>
      </c>
      <c r="BO5" s="395"/>
      <c r="BP5" s="395"/>
      <c r="BQ5" s="395"/>
      <c r="BR5" s="395"/>
      <c r="BS5" s="395"/>
      <c r="BT5" s="395"/>
      <c r="BU5" s="396"/>
      <c r="BV5" s="394">
        <v>112370924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88.7</v>
      </c>
      <c r="CU5" s="392"/>
      <c r="CV5" s="392"/>
      <c r="CW5" s="392"/>
      <c r="CX5" s="392"/>
      <c r="CY5" s="392"/>
      <c r="CZ5" s="392"/>
      <c r="DA5" s="393"/>
      <c r="DB5" s="391">
        <v>88.2</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2846165</v>
      </c>
      <c r="BO6" s="395"/>
      <c r="BP6" s="395"/>
      <c r="BQ6" s="395"/>
      <c r="BR6" s="395"/>
      <c r="BS6" s="395"/>
      <c r="BT6" s="395"/>
      <c r="BU6" s="396"/>
      <c r="BV6" s="394">
        <v>2948474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90.4</v>
      </c>
      <c r="CU6" s="432"/>
      <c r="CV6" s="432"/>
      <c r="CW6" s="432"/>
      <c r="CX6" s="432"/>
      <c r="CY6" s="432"/>
      <c r="CZ6" s="432"/>
      <c r="DA6" s="433"/>
      <c r="DB6" s="431">
        <v>90.8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776768</v>
      </c>
      <c r="BO7" s="395"/>
      <c r="BP7" s="395"/>
      <c r="BQ7" s="395"/>
      <c r="BR7" s="395"/>
      <c r="BS7" s="395"/>
      <c r="BT7" s="395"/>
      <c r="BU7" s="396"/>
      <c r="BV7" s="394">
        <v>260485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51691943</v>
      </c>
      <c r="CU7" s="395"/>
      <c r="CV7" s="395"/>
      <c r="CW7" s="395"/>
      <c r="CX7" s="395"/>
      <c r="CY7" s="395"/>
      <c r="CZ7" s="395"/>
      <c r="DA7" s="396"/>
      <c r="DB7" s="394">
        <v>51312015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2069397</v>
      </c>
      <c r="BO8" s="395"/>
      <c r="BP8" s="395"/>
      <c r="BQ8" s="395"/>
      <c r="BR8" s="395"/>
      <c r="BS8" s="395"/>
      <c r="BT8" s="395"/>
      <c r="BU8" s="396"/>
      <c r="BV8" s="394">
        <v>2687989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0.51</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188465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-618592</v>
      </c>
      <c r="BO9" s="395"/>
      <c r="BP9" s="395"/>
      <c r="BQ9" s="395"/>
      <c r="BR9" s="395"/>
      <c r="BS9" s="395"/>
      <c r="BT9" s="395"/>
      <c r="BU9" s="396"/>
      <c r="BV9" s="394">
        <v>-378904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14.1</v>
      </c>
      <c r="CU9" s="392"/>
      <c r="CV9" s="392"/>
      <c r="CW9" s="392"/>
      <c r="CX9" s="392"/>
      <c r="CY9" s="392"/>
      <c r="CZ9" s="392"/>
      <c r="DA9" s="393"/>
      <c r="DB9" s="391">
        <v>14.6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193717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215790</v>
      </c>
      <c r="BO10" s="395"/>
      <c r="BP10" s="395"/>
      <c r="BQ10" s="395"/>
      <c r="BR10" s="395"/>
      <c r="BS10" s="395"/>
      <c r="BT10" s="395"/>
      <c r="BU10" s="396"/>
      <c r="BV10" s="394">
        <v>236589</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181203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179470</v>
      </c>
      <c r="S13" s="479"/>
      <c r="T13" s="479"/>
      <c r="U13" s="479"/>
      <c r="V13" s="480"/>
      <c r="W13" s="410" t="s">
        <v>131</v>
      </c>
      <c r="X13" s="411"/>
      <c r="Y13" s="411"/>
      <c r="Z13" s="411"/>
      <c r="AA13" s="411"/>
      <c r="AB13" s="401"/>
      <c r="AC13" s="445">
        <v>4258</v>
      </c>
      <c r="AD13" s="446"/>
      <c r="AE13" s="446"/>
      <c r="AF13" s="446"/>
      <c r="AG13" s="488"/>
      <c r="AH13" s="445">
        <v>5219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-602802</v>
      </c>
      <c r="BO13" s="395"/>
      <c r="BP13" s="395"/>
      <c r="BQ13" s="395"/>
      <c r="BR13" s="395"/>
      <c r="BS13" s="395"/>
      <c r="BT13" s="395"/>
      <c r="BU13" s="396"/>
      <c r="BV13" s="394">
        <v>-142315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8.8000000000000007</v>
      </c>
      <c r="CU13" s="392"/>
      <c r="CV13" s="392"/>
      <c r="CW13" s="392"/>
      <c r="CX13" s="392"/>
      <c r="CY13" s="392"/>
      <c r="CZ13" s="392"/>
      <c r="DA13" s="393"/>
      <c r="DB13" s="391">
        <v>8.6999999999999993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183269</v>
      </c>
      <c r="S14" s="479"/>
      <c r="T14" s="479"/>
      <c r="U14" s="479"/>
      <c r="V14" s="480"/>
      <c r="W14" s="384"/>
      <c r="X14" s="385"/>
      <c r="Y14" s="385"/>
      <c r="Z14" s="385"/>
      <c r="AA14" s="385"/>
      <c r="AB14" s="374"/>
      <c r="AC14" s="481">
        <v>4.9000000000000004</v>
      </c>
      <c r="AD14" s="482"/>
      <c r="AE14" s="482"/>
      <c r="AF14" s="482"/>
      <c r="AG14" s="483"/>
      <c r="AH14" s="481">
        <v>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65</v>
      </c>
      <c r="CU14" s="493"/>
      <c r="CV14" s="493"/>
      <c r="CW14" s="493"/>
      <c r="CX14" s="493"/>
      <c r="CY14" s="493"/>
      <c r="CZ14" s="493"/>
      <c r="DA14" s="494"/>
      <c r="DB14" s="492">
        <v>62.5</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181693</v>
      </c>
      <c r="S15" s="479"/>
      <c r="T15" s="479"/>
      <c r="U15" s="479"/>
      <c r="V15" s="480"/>
      <c r="W15" s="410" t="s">
        <v>137</v>
      </c>
      <c r="X15" s="411"/>
      <c r="Y15" s="411"/>
      <c r="Z15" s="411"/>
      <c r="AA15" s="411"/>
      <c r="AB15" s="401"/>
      <c r="AC15" s="445">
        <v>18149</v>
      </c>
      <c r="AD15" s="446"/>
      <c r="AE15" s="446"/>
      <c r="AF15" s="446"/>
      <c r="AG15" s="488"/>
      <c r="AH15" s="445">
        <v>19037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22839003</v>
      </c>
      <c r="BO15" s="358"/>
      <c r="BP15" s="358"/>
      <c r="BQ15" s="358"/>
      <c r="BR15" s="358"/>
      <c r="BS15" s="358"/>
      <c r="BT15" s="358"/>
      <c r="BU15" s="359"/>
      <c r="BV15" s="357">
        <v>22417902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v>
      </c>
      <c r="AD16" s="482"/>
      <c r="AE16" s="482"/>
      <c r="AF16" s="482"/>
      <c r="AG16" s="483"/>
      <c r="AH16" s="481">
        <v>21.4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44707756</v>
      </c>
      <c r="BO16" s="395"/>
      <c r="BP16" s="395"/>
      <c r="BQ16" s="395"/>
      <c r="BR16" s="395"/>
      <c r="BS16" s="395"/>
      <c r="BT16" s="395"/>
      <c r="BU16" s="396"/>
      <c r="BV16" s="394">
        <v>43815622</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63908</v>
      </c>
      <c r="AD17" s="446"/>
      <c r="AE17" s="446"/>
      <c r="AF17" s="446"/>
      <c r="AG17" s="488"/>
      <c r="AH17" s="445">
        <v>64810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28759343</v>
      </c>
      <c r="BO17" s="395"/>
      <c r="BP17" s="395"/>
      <c r="BQ17" s="395"/>
      <c r="BR17" s="395"/>
      <c r="BS17" s="395"/>
      <c r="BT17" s="395"/>
      <c r="BU17" s="396"/>
      <c r="BV17" s="394">
        <v>28296882</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765.31</v>
      </c>
      <c r="M18" s="518"/>
      <c r="N18" s="518"/>
      <c r="O18" s="518"/>
      <c r="P18" s="518"/>
      <c r="Q18" s="518"/>
      <c r="R18" s="519"/>
      <c r="S18" s="519"/>
      <c r="T18" s="519"/>
      <c r="U18" s="519"/>
      <c r="V18" s="520"/>
      <c r="W18" s="412"/>
      <c r="X18" s="413"/>
      <c r="Y18" s="413"/>
      <c r="Z18" s="413"/>
      <c r="AA18" s="413"/>
      <c r="AB18" s="404"/>
      <c r="AC18" s="521">
        <v>74</v>
      </c>
      <c r="AD18" s="522"/>
      <c r="AE18" s="522"/>
      <c r="AF18" s="522"/>
      <c r="AG18" s="523"/>
      <c r="AH18" s="521">
        <v>72.8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47118815</v>
      </c>
      <c r="BO18" s="395"/>
      <c r="BP18" s="395"/>
      <c r="BQ18" s="395"/>
      <c r="BR18" s="395"/>
      <c r="BS18" s="395"/>
      <c r="BT18" s="395"/>
      <c r="BU18" s="396"/>
      <c r="BV18" s="394">
        <v>46613200</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246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64435468</v>
      </c>
      <c r="BO19" s="395"/>
      <c r="BP19" s="395"/>
      <c r="BQ19" s="395"/>
      <c r="BR19" s="395"/>
      <c r="BS19" s="395"/>
      <c r="BT19" s="395"/>
      <c r="BU19" s="396"/>
      <c r="BV19" s="394">
        <v>62782441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77029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111748795</v>
      </c>
      <c r="BO22" s="358"/>
      <c r="BP22" s="358"/>
      <c r="BQ22" s="358"/>
      <c r="BR22" s="358"/>
      <c r="BS22" s="358"/>
      <c r="BT22" s="358"/>
      <c r="BU22" s="359"/>
      <c r="BV22" s="357">
        <v>115229455</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71066580</v>
      </c>
      <c r="BO23" s="395"/>
      <c r="BP23" s="395"/>
      <c r="BQ23" s="395"/>
      <c r="BR23" s="395"/>
      <c r="BS23" s="395"/>
      <c r="BT23" s="395"/>
      <c r="BU23" s="396"/>
      <c r="BV23" s="394">
        <v>71172673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10260</v>
      </c>
      <c r="R24" s="446"/>
      <c r="S24" s="446"/>
      <c r="T24" s="446"/>
      <c r="U24" s="446"/>
      <c r="V24" s="488"/>
      <c r="W24" s="540"/>
      <c r="X24" s="541"/>
      <c r="Y24" s="542"/>
      <c r="Z24" s="444" t="s">
        <v>162</v>
      </c>
      <c r="AA24" s="424"/>
      <c r="AB24" s="424"/>
      <c r="AC24" s="424"/>
      <c r="AD24" s="424"/>
      <c r="AE24" s="424"/>
      <c r="AF24" s="424"/>
      <c r="AG24" s="425"/>
      <c r="AH24" s="445">
        <v>1191</v>
      </c>
      <c r="AI24" s="446"/>
      <c r="AJ24" s="446"/>
      <c r="AK24" s="446"/>
      <c r="AL24" s="488"/>
      <c r="AM24" s="445">
        <v>3694482</v>
      </c>
      <c r="AN24" s="446"/>
      <c r="AO24" s="446"/>
      <c r="AP24" s="446"/>
      <c r="AQ24" s="446"/>
      <c r="AR24" s="488"/>
      <c r="AS24" s="445">
        <v>3102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78978147</v>
      </c>
      <c r="BO24" s="395"/>
      <c r="BP24" s="395"/>
      <c r="BQ24" s="395"/>
      <c r="BR24" s="395"/>
      <c r="BS24" s="395"/>
      <c r="BT24" s="395"/>
      <c r="BU24" s="396"/>
      <c r="BV24" s="394">
        <v>80325111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8500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24775353</v>
      </c>
      <c r="BO25" s="358"/>
      <c r="BP25" s="358"/>
      <c r="BQ25" s="358"/>
      <c r="BR25" s="358"/>
      <c r="BS25" s="358"/>
      <c r="BT25" s="358"/>
      <c r="BU25" s="359"/>
      <c r="BV25" s="357">
        <v>23585327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7220</v>
      </c>
      <c r="R26" s="446"/>
      <c r="S26" s="446"/>
      <c r="T26" s="446"/>
      <c r="U26" s="446"/>
      <c r="V26" s="488"/>
      <c r="W26" s="540"/>
      <c r="X26" s="541"/>
      <c r="Y26" s="542"/>
      <c r="Z26" s="444" t="s">
        <v>168</v>
      </c>
      <c r="AA26" s="546"/>
      <c r="AB26" s="546"/>
      <c r="AC26" s="546"/>
      <c r="AD26" s="546"/>
      <c r="AE26" s="546"/>
      <c r="AF26" s="546"/>
      <c r="AG26" s="547"/>
      <c r="AH26" s="445">
        <v>54</v>
      </c>
      <c r="AI26" s="446"/>
      <c r="AJ26" s="446"/>
      <c r="AK26" s="446"/>
      <c r="AL26" s="488"/>
      <c r="AM26" s="445">
        <v>165024</v>
      </c>
      <c r="AN26" s="446"/>
      <c r="AO26" s="446"/>
      <c r="AP26" s="446"/>
      <c r="AQ26" s="446"/>
      <c r="AR26" s="488"/>
      <c r="AS26" s="445">
        <v>3056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5840</v>
      </c>
      <c r="R27" s="446"/>
      <c r="S27" s="446"/>
      <c r="T27" s="446"/>
      <c r="U27" s="446"/>
      <c r="V27" s="488"/>
      <c r="W27" s="540"/>
      <c r="X27" s="541"/>
      <c r="Y27" s="542"/>
      <c r="Z27" s="444" t="s">
        <v>171</v>
      </c>
      <c r="AA27" s="424"/>
      <c r="AB27" s="424"/>
      <c r="AC27" s="424"/>
      <c r="AD27" s="424"/>
      <c r="AE27" s="424"/>
      <c r="AF27" s="424"/>
      <c r="AG27" s="425"/>
      <c r="AH27" s="445">
        <v>25</v>
      </c>
      <c r="AI27" s="446"/>
      <c r="AJ27" s="446"/>
      <c r="AK27" s="446"/>
      <c r="AL27" s="488"/>
      <c r="AM27" s="445">
        <v>88960</v>
      </c>
      <c r="AN27" s="446"/>
      <c r="AO27" s="446"/>
      <c r="AP27" s="446"/>
      <c r="AQ27" s="446"/>
      <c r="AR27" s="488"/>
      <c r="AS27" s="445">
        <v>3558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2233653</v>
      </c>
      <c r="BO27" s="514"/>
      <c r="BP27" s="514"/>
      <c r="BQ27" s="514"/>
      <c r="BR27" s="514"/>
      <c r="BS27" s="514"/>
      <c r="BT27" s="514"/>
      <c r="BU27" s="515"/>
      <c r="BV27" s="513">
        <v>2233586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5130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3772311</v>
      </c>
      <c r="BO28" s="358"/>
      <c r="BP28" s="358"/>
      <c r="BQ28" s="358"/>
      <c r="BR28" s="358"/>
      <c r="BS28" s="358"/>
      <c r="BT28" s="358"/>
      <c r="BU28" s="359"/>
      <c r="BV28" s="357">
        <v>3756521</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30</v>
      </c>
      <c r="M29" s="446"/>
      <c r="N29" s="446"/>
      <c r="O29" s="446"/>
      <c r="P29" s="488"/>
      <c r="Q29" s="445">
        <v>4750</v>
      </c>
      <c r="R29" s="446"/>
      <c r="S29" s="446"/>
      <c r="T29" s="446"/>
      <c r="U29" s="446"/>
      <c r="V29" s="488"/>
      <c r="W29" s="543"/>
      <c r="X29" s="544"/>
      <c r="Y29" s="545"/>
      <c r="Z29" s="444" t="s">
        <v>177</v>
      </c>
      <c r="AA29" s="424"/>
      <c r="AB29" s="424"/>
      <c r="AC29" s="424"/>
      <c r="AD29" s="424"/>
      <c r="AE29" s="424"/>
      <c r="AF29" s="424"/>
      <c r="AG29" s="425"/>
      <c r="AH29" s="445">
        <v>1216</v>
      </c>
      <c r="AI29" s="446"/>
      <c r="AJ29" s="446"/>
      <c r="AK29" s="446"/>
      <c r="AL29" s="488"/>
      <c r="AM29" s="445">
        <v>3783442</v>
      </c>
      <c r="AN29" s="446"/>
      <c r="AO29" s="446"/>
      <c r="AP29" s="446"/>
      <c r="AQ29" s="446"/>
      <c r="AR29" s="488"/>
      <c r="AS29" s="445">
        <v>3111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1300911</v>
      </c>
      <c r="BO29" s="395"/>
      <c r="BP29" s="395"/>
      <c r="BQ29" s="395"/>
      <c r="BR29" s="395"/>
      <c r="BS29" s="395"/>
      <c r="BT29" s="395"/>
      <c r="BU29" s="396"/>
      <c r="BV29" s="394">
        <v>1043027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5607252</v>
      </c>
      <c r="BO30" s="514"/>
      <c r="BP30" s="514"/>
      <c r="BQ30" s="514"/>
      <c r="BR30" s="514"/>
      <c r="BS30" s="514"/>
      <c r="BT30" s="514"/>
      <c r="BU30" s="515"/>
      <c r="BV30" s="513">
        <v>6023694</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7</v>
      </c>
      <c r="V34" s="584"/>
      <c r="W34" s="585" t="str">
        <f>IF('各会計、関係団体の財政状況及び健全化判断比率'!B28="","",'各会計、関係団体の財政状況及び健全化判断比率'!B28)</f>
        <v>国民健康保険費</v>
      </c>
      <c r="X34" s="585"/>
      <c r="Y34" s="585"/>
      <c r="Z34" s="585"/>
      <c r="AA34" s="585"/>
      <c r="AB34" s="585"/>
      <c r="AC34" s="585"/>
      <c r="AD34" s="585"/>
      <c r="AE34" s="585"/>
      <c r="AF34" s="585"/>
      <c r="AG34" s="585"/>
      <c r="AH34" s="585"/>
      <c r="AI34" s="585"/>
      <c r="AJ34" s="585"/>
      <c r="AK34" s="585"/>
      <c r="AL34" s="175"/>
      <c r="AM34" s="584">
        <f>IF(AO34="","",MAX(C34:D43,U34:V43)+1)</f>
        <v>10</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75"/>
      <c r="BE34" s="584">
        <f>IF(BG34="","",MAX(C34:D43,U34:V43,AM34:AN43)+1)</f>
        <v>14</v>
      </c>
      <c r="BF34" s="584"/>
      <c r="BG34" s="585" t="str">
        <f>IF('各会計、関係団体の財政状況及び健全化判断比率'!B35="","",'各会計、関係団体の財政状況及び健全化判断比率'!B35)</f>
        <v>電気事業費</v>
      </c>
      <c r="BH34" s="585"/>
      <c r="BI34" s="585"/>
      <c r="BJ34" s="585"/>
      <c r="BK34" s="585"/>
      <c r="BL34" s="585"/>
      <c r="BM34" s="585"/>
      <c r="BN34" s="585"/>
      <c r="BO34" s="585"/>
      <c r="BP34" s="585"/>
      <c r="BQ34" s="585"/>
      <c r="BR34" s="585"/>
      <c r="BS34" s="585"/>
      <c r="BT34" s="585"/>
      <c r="BU34" s="585"/>
      <c r="BV34" s="175"/>
      <c r="BW34" s="584">
        <f>IF(BY34="","",MAX(C34:D43,U34:V43,AM34:AN43,BE34:BF43)+1)</f>
        <v>18</v>
      </c>
      <c r="BX34" s="584"/>
      <c r="BY34" s="585" t="str">
        <f>IF('各会計、関係団体の財政状況及び健全化判断比率'!B68="","",'各会計、関係団体の財政状況及び健全化判断比率'!B68)</f>
        <v>鳥取県東部広域行政管理組合</v>
      </c>
      <c r="BZ34" s="585"/>
      <c r="CA34" s="585"/>
      <c r="CB34" s="585"/>
      <c r="CC34" s="585"/>
      <c r="CD34" s="585"/>
      <c r="CE34" s="585"/>
      <c r="CF34" s="585"/>
      <c r="CG34" s="585"/>
      <c r="CH34" s="585"/>
      <c r="CI34" s="585"/>
      <c r="CJ34" s="585"/>
      <c r="CK34" s="585"/>
      <c r="CL34" s="585"/>
      <c r="CM34" s="585"/>
      <c r="CN34" s="175"/>
      <c r="CO34" s="584">
        <f>IF(CQ34="","",MAX(C34:D43,U34:V43,AM34:AN43,BE34:BF43,BW34:BX43)+1)</f>
        <v>22</v>
      </c>
      <c r="CP34" s="584"/>
      <c r="CQ34" s="585" t="str">
        <f>IF('各会計、関係団体の財政状況及び健全化判断比率'!BS7="","",'各会計、関係団体の財政状況及び健全化判断比率'!BS7)</f>
        <v>（一財）鳥取開発公社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土地区画整理費</v>
      </c>
      <c r="F35" s="585"/>
      <c r="G35" s="585"/>
      <c r="H35" s="585"/>
      <c r="I35" s="585"/>
      <c r="J35" s="585"/>
      <c r="K35" s="585"/>
      <c r="L35" s="585"/>
      <c r="M35" s="585"/>
      <c r="N35" s="585"/>
      <c r="O35" s="585"/>
      <c r="P35" s="585"/>
      <c r="Q35" s="585"/>
      <c r="R35" s="585"/>
      <c r="S35" s="585"/>
      <c r="T35" s="175"/>
      <c r="U35" s="584">
        <f>IF(W35="","",U34+1)</f>
        <v>8</v>
      </c>
      <c r="V35" s="584"/>
      <c r="W35" s="585" t="str">
        <f>IF('各会計、関係団体の財政状況及び健全化判断比率'!B29="","",'各会計、関係団体の財政状況及び健全化判断比率'!B29)</f>
        <v>介護保険費</v>
      </c>
      <c r="X35" s="585"/>
      <c r="Y35" s="585"/>
      <c r="Z35" s="585"/>
      <c r="AA35" s="585"/>
      <c r="AB35" s="585"/>
      <c r="AC35" s="585"/>
      <c r="AD35" s="585"/>
      <c r="AE35" s="585"/>
      <c r="AF35" s="585"/>
      <c r="AG35" s="585"/>
      <c r="AH35" s="585"/>
      <c r="AI35" s="585"/>
      <c r="AJ35" s="585"/>
      <c r="AK35" s="585"/>
      <c r="AL35" s="175"/>
      <c r="AM35" s="584">
        <f t="shared" ref="AM35:AM43" si="0">IF(AO35="","",AM34+1)</f>
        <v>11</v>
      </c>
      <c r="AN35" s="584"/>
      <c r="AO35" s="585" t="str">
        <f>IF('各会計、関係団体の財政状況及び健全化判断比率'!B32="","",'各会計、関係団体の財政状況及び健全化判断比率'!B32)</f>
        <v>工業用水道事業</v>
      </c>
      <c r="AP35" s="585"/>
      <c r="AQ35" s="585"/>
      <c r="AR35" s="585"/>
      <c r="AS35" s="585"/>
      <c r="AT35" s="585"/>
      <c r="AU35" s="585"/>
      <c r="AV35" s="585"/>
      <c r="AW35" s="585"/>
      <c r="AX35" s="585"/>
      <c r="AY35" s="585"/>
      <c r="AZ35" s="585"/>
      <c r="BA35" s="585"/>
      <c r="BB35" s="585"/>
      <c r="BC35" s="585"/>
      <c r="BD35" s="175"/>
      <c r="BE35" s="584">
        <f t="shared" ref="BE35:BE43" si="1">IF(BG35="","",BE34+1)</f>
        <v>15</v>
      </c>
      <c r="BF35" s="584"/>
      <c r="BG35" s="585" t="str">
        <f>IF('各会計、関係団体の財政状況及び健全化判断比率'!B36="","",'各会計、関係団体の財政状況及び健全化判断比率'!B36)</f>
        <v>公設地方卸売市場事業費</v>
      </c>
      <c r="BH35" s="585"/>
      <c r="BI35" s="585"/>
      <c r="BJ35" s="585"/>
      <c r="BK35" s="585"/>
      <c r="BL35" s="585"/>
      <c r="BM35" s="585"/>
      <c r="BN35" s="585"/>
      <c r="BO35" s="585"/>
      <c r="BP35" s="585"/>
      <c r="BQ35" s="585"/>
      <c r="BR35" s="585"/>
      <c r="BS35" s="585"/>
      <c r="BT35" s="585"/>
      <c r="BU35" s="585"/>
      <c r="BV35" s="175"/>
      <c r="BW35" s="584">
        <f t="shared" ref="BW35:BW43" si="2">IF(BY35="","",BW34+1)</f>
        <v>19</v>
      </c>
      <c r="BX35" s="584"/>
      <c r="BY35" s="585" t="str">
        <f>IF('各会計、関係団体の財政状況及び健全化判断比率'!B69="","",'各会計、関係団体の財政状況及び健全化判断比率'!B69)</f>
        <v>鳥取県東部広域行政管理組合</v>
      </c>
      <c r="BZ35" s="585"/>
      <c r="CA35" s="585"/>
      <c r="CB35" s="585"/>
      <c r="CC35" s="585"/>
      <c r="CD35" s="585"/>
      <c r="CE35" s="585"/>
      <c r="CF35" s="585"/>
      <c r="CG35" s="585"/>
      <c r="CH35" s="585"/>
      <c r="CI35" s="585"/>
      <c r="CJ35" s="585"/>
      <c r="CK35" s="585"/>
      <c r="CL35" s="585"/>
      <c r="CM35" s="585"/>
      <c r="CN35" s="175"/>
      <c r="CO35" s="584">
        <f t="shared" ref="CO35:CO43" si="3">IF(CQ35="","",CO34+1)</f>
        <v>23</v>
      </c>
      <c r="CP35" s="584"/>
      <c r="CQ35" s="585" t="str">
        <f>IF('各会計、関係団体の財政状況及び健全化判断比率'!BS8="","",'各会計、関係団体の財政状況及び健全化判断比率'!BS8)</f>
        <v>（公財）鳥取市公園・スポーツ施設協会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高齢者・障害者住宅整備資金貸付事業費</v>
      </c>
      <c r="F36" s="585"/>
      <c r="G36" s="585"/>
      <c r="H36" s="585"/>
      <c r="I36" s="585"/>
      <c r="J36" s="585"/>
      <c r="K36" s="585"/>
      <c r="L36" s="585"/>
      <c r="M36" s="585"/>
      <c r="N36" s="585"/>
      <c r="O36" s="585"/>
      <c r="P36" s="585"/>
      <c r="Q36" s="585"/>
      <c r="R36" s="585"/>
      <c r="S36" s="585"/>
      <c r="T36" s="175"/>
      <c r="U36" s="584">
        <f t="shared" ref="U36:U43" si="4">IF(W36="","",U35+1)</f>
        <v>9</v>
      </c>
      <c r="V36" s="584"/>
      <c r="W36" s="585" t="str">
        <f>IF('各会計、関係団体の財政状況及び健全化判断比率'!B30="","",'各会計、関係団体の財政状況及び健全化判断比率'!B30)</f>
        <v>後期高齢者医療費</v>
      </c>
      <c r="X36" s="585"/>
      <c r="Y36" s="585"/>
      <c r="Z36" s="585"/>
      <c r="AA36" s="585"/>
      <c r="AB36" s="585"/>
      <c r="AC36" s="585"/>
      <c r="AD36" s="585"/>
      <c r="AE36" s="585"/>
      <c r="AF36" s="585"/>
      <c r="AG36" s="585"/>
      <c r="AH36" s="585"/>
      <c r="AI36" s="585"/>
      <c r="AJ36" s="585"/>
      <c r="AK36" s="585"/>
      <c r="AL36" s="175"/>
      <c r="AM36" s="584">
        <f t="shared" si="0"/>
        <v>12</v>
      </c>
      <c r="AN36" s="584"/>
      <c r="AO36" s="585" t="str">
        <f>IF('各会計、関係団体の財政状況及び健全化判断比率'!B33="","",'各会計、関係団体の財政状況及び健全化判断比率'!B33)</f>
        <v>病院事業</v>
      </c>
      <c r="AP36" s="585"/>
      <c r="AQ36" s="585"/>
      <c r="AR36" s="585"/>
      <c r="AS36" s="585"/>
      <c r="AT36" s="585"/>
      <c r="AU36" s="585"/>
      <c r="AV36" s="585"/>
      <c r="AW36" s="585"/>
      <c r="AX36" s="585"/>
      <c r="AY36" s="585"/>
      <c r="AZ36" s="585"/>
      <c r="BA36" s="585"/>
      <c r="BB36" s="585"/>
      <c r="BC36" s="585"/>
      <c r="BD36" s="175"/>
      <c r="BE36" s="584">
        <f t="shared" si="1"/>
        <v>16</v>
      </c>
      <c r="BF36" s="584"/>
      <c r="BG36" s="585" t="str">
        <f>IF('各会計、関係団体の財政状況及び健全化判断比率'!B37="","",'各会計、関係団体の財政状況及び健全化判断比率'!B37)</f>
        <v>観光施設運営事業費</v>
      </c>
      <c r="BH36" s="585"/>
      <c r="BI36" s="585"/>
      <c r="BJ36" s="585"/>
      <c r="BK36" s="585"/>
      <c r="BL36" s="585"/>
      <c r="BM36" s="585"/>
      <c r="BN36" s="585"/>
      <c r="BO36" s="585"/>
      <c r="BP36" s="585"/>
      <c r="BQ36" s="585"/>
      <c r="BR36" s="585"/>
      <c r="BS36" s="585"/>
      <c r="BT36" s="585"/>
      <c r="BU36" s="585"/>
      <c r="BV36" s="175"/>
      <c r="BW36" s="584">
        <f t="shared" si="2"/>
        <v>20</v>
      </c>
      <c r="BX36" s="584"/>
      <c r="BY36" s="585" t="str">
        <f>IF('各会計、関係団体の財政状況及び健全化判断比率'!B70="","",'各会計、関係団体の財政状況及び健全化判断比率'!B70)</f>
        <v>鳥取県後期高齢者医療広域連合</v>
      </c>
      <c r="BZ36" s="585"/>
      <c r="CA36" s="585"/>
      <c r="CB36" s="585"/>
      <c r="CC36" s="585"/>
      <c r="CD36" s="585"/>
      <c r="CE36" s="585"/>
      <c r="CF36" s="585"/>
      <c r="CG36" s="585"/>
      <c r="CH36" s="585"/>
      <c r="CI36" s="585"/>
      <c r="CJ36" s="585"/>
      <c r="CK36" s="585"/>
      <c r="CL36" s="585"/>
      <c r="CM36" s="585"/>
      <c r="CN36" s="175"/>
      <c r="CO36" s="584">
        <f t="shared" si="3"/>
        <v>24</v>
      </c>
      <c r="CP36" s="584"/>
      <c r="CQ36" s="585" t="str">
        <f>IF('各会計、関係団体の財政状況及び健全化判断比率'!BS9="","",'各会計、関係団体の財政状況及び健全化判断比率'!BS9)</f>
        <v>（一財）鳥取市中小企業勤労者福祉サービスセンター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f>IF(E37="","",C36+1)</f>
        <v>4</v>
      </c>
      <c r="D37" s="584"/>
      <c r="E37" s="585" t="str">
        <f>IF('各会計、関係団体の財政状況及び健全化判断比率'!B10="","",'各会計、関係団体の財政状況及び健全化判断比率'!B10)</f>
        <v>土地取得費</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13</v>
      </c>
      <c r="AN37" s="584"/>
      <c r="AO37" s="585" t="str">
        <f>IF('各会計、関係団体の財政状況及び健全化判断比率'!B34="","",'各会計、関係団体の財政状況及び健全化判断比率'!B34)</f>
        <v>下水道等事業</v>
      </c>
      <c r="AP37" s="585"/>
      <c r="AQ37" s="585"/>
      <c r="AR37" s="585"/>
      <c r="AS37" s="585"/>
      <c r="AT37" s="585"/>
      <c r="AU37" s="585"/>
      <c r="AV37" s="585"/>
      <c r="AW37" s="585"/>
      <c r="AX37" s="585"/>
      <c r="AY37" s="585"/>
      <c r="AZ37" s="585"/>
      <c r="BA37" s="585"/>
      <c r="BB37" s="585"/>
      <c r="BC37" s="585"/>
      <c r="BD37" s="175"/>
      <c r="BE37" s="584">
        <f t="shared" si="1"/>
        <v>17</v>
      </c>
      <c r="BF37" s="584"/>
      <c r="BG37" s="585" t="str">
        <f>IF('各会計、関係団体の財政状況及び健全化判断比率'!B38="","",'各会計、関係団体の財政状況及び健全化判断比率'!B38)</f>
        <v>温泉事業費</v>
      </c>
      <c r="BH37" s="585"/>
      <c r="BI37" s="585"/>
      <c r="BJ37" s="585"/>
      <c r="BK37" s="585"/>
      <c r="BL37" s="585"/>
      <c r="BM37" s="585"/>
      <c r="BN37" s="585"/>
      <c r="BO37" s="585"/>
      <c r="BP37" s="585"/>
      <c r="BQ37" s="585"/>
      <c r="BR37" s="585"/>
      <c r="BS37" s="585"/>
      <c r="BT37" s="585"/>
      <c r="BU37" s="585"/>
      <c r="BV37" s="175"/>
      <c r="BW37" s="584">
        <f t="shared" si="2"/>
        <v>21</v>
      </c>
      <c r="BX37" s="584"/>
      <c r="BY37" s="585" t="str">
        <f>IF('各会計、関係団体の財政状況及び健全化判断比率'!B71="","",'各会計、関係団体の財政状況及び健全化判断比率'!B71)</f>
        <v>鳥取県後期高齢者医療広域連合</v>
      </c>
      <c r="BZ37" s="585"/>
      <c r="CA37" s="585"/>
      <c r="CB37" s="585"/>
      <c r="CC37" s="585"/>
      <c r="CD37" s="585"/>
      <c r="CE37" s="585"/>
      <c r="CF37" s="585"/>
      <c r="CG37" s="585"/>
      <c r="CH37" s="585"/>
      <c r="CI37" s="585"/>
      <c r="CJ37" s="585"/>
      <c r="CK37" s="585"/>
      <c r="CL37" s="585"/>
      <c r="CM37" s="585"/>
      <c r="CN37" s="175"/>
      <c r="CO37" s="584">
        <f t="shared" si="3"/>
        <v>25</v>
      </c>
      <c r="CP37" s="584"/>
      <c r="CQ37" s="585" t="str">
        <f>IF('各会計、関係団体の財政状況及び健全化判断比率'!BS10="","",'各会計、関係団体の財政状況及び健全化判断比率'!BS10)</f>
        <v>（公財）鳥取市環境事業公社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f t="shared" ref="C38:C43" si="5">IF(E38="","",C37+1)</f>
        <v>5</v>
      </c>
      <c r="D38" s="584"/>
      <c r="E38" s="585" t="str">
        <f>IF('各会計、関係団体の財政状況及び健全化判断比率'!B11="","",'各会計、関係団体の財政状況及び健全化判断比率'!B11)</f>
        <v>墓苑事業費</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f t="shared" si="3"/>
        <v>26</v>
      </c>
      <c r="CP38" s="584"/>
      <c r="CQ38" s="585" t="str">
        <f>IF('各会計、関係団体の財政状況及び健全化判断比率'!BS11="","",'各会計、関係団体の財政状況及び健全化判断比率'!BS11)</f>
        <v>（公財）鳥取県東部環境管理公社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f t="shared" si="5"/>
        <v>6</v>
      </c>
      <c r="D39" s="584"/>
      <c r="E39" s="585" t="str">
        <f>IF('各会計、関係団体の財政状況及び健全化判断比率'!B12="","",'各会計、関係団体の財政状況及び健全化判断比率'!B12)</f>
        <v>母子父子寡婦福祉資金貸付事業費</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27</v>
      </c>
      <c r="CP39" s="584"/>
      <c r="CQ39" s="585" t="str">
        <f>IF('各会計、関係団体の財政状況及び健全化判断比率'!BS12="","",'各会計、関係団体の財政状況及び健全化判断比率'!BS12)</f>
        <v>（一財）鳥取市教育福祉振興会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28</v>
      </c>
      <c r="CP40" s="584"/>
      <c r="CQ40" s="585" t="str">
        <f>IF('各会計、関係団体の財政状況及び健全化判断比率'!BS13="","",'各会計、関係団体の財政状況及び健全化判断比率'!BS13)</f>
        <v>（公財）鳥取市学校給食会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29</v>
      </c>
      <c r="CP41" s="584"/>
      <c r="CQ41" s="585" t="str">
        <f>IF('各会計、関係団体の財政状況及び健全化判断比率'!BS14="","",'各会計、関係団体の財政状況及び健全化判断比率'!BS14)</f>
        <v>（公財）鳥取市文化財団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30</v>
      </c>
      <c r="CP42" s="584"/>
      <c r="CQ42" s="585" t="str">
        <f>IF('各会計、関係団体の財政状況及び健全化判断比率'!BS15="","",'各会計、関係団体の財政状況及び健全化判断比率'!BS15)</f>
        <v>（公財）鳥取童謡・おもちゃ館</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f t="shared" si="3"/>
        <v>31</v>
      </c>
      <c r="CP43" s="584"/>
      <c r="CQ43" s="585" t="str">
        <f>IF('各会計、関係団体の財政状況及び健全化判断比率'!BS16="","",'各会計、関係団体の財政状況及び健全化判断比率'!BS16)</f>
        <v>（公財）鳥取市人権情報センター</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YMadNKn+8UgGv5csoV0oNqEkYt036RjdNcuz6822qp57+uZScSsIbopiYHgD4UcOoJP/a6vcFHly7FuWIKvPA==" saltValue="Jiz4HbyO7vZ+4nZOBgNc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election activeCell="S44" sqref="S4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536</v>
      </c>
      <c r="J40" s="101" t="s">
        <v>537</v>
      </c>
      <c r="K40" s="101" t="s">
        <v>538</v>
      </c>
      <c r="L40" s="101" t="s">
        <v>539</v>
      </c>
      <c r="M40" s="102" t="s">
        <v>540</v>
      </c>
    </row>
    <row r="41" spans="2:13" ht="27.75" customHeight="1" x14ac:dyDescent="0.2">
      <c r="B41" s="1133" t="s">
        <v>30</v>
      </c>
      <c r="C41" s="1134"/>
      <c r="D41" s="103"/>
      <c r="E41" s="1139" t="s">
        <v>31</v>
      </c>
      <c r="F41" s="1139"/>
      <c r="G41" s="1139"/>
      <c r="H41" s="1140"/>
      <c r="I41" s="342">
        <v>110750</v>
      </c>
      <c r="J41" s="343">
        <v>112833</v>
      </c>
      <c r="K41" s="343">
        <v>116095</v>
      </c>
      <c r="L41" s="343">
        <v>115229</v>
      </c>
      <c r="M41" s="344">
        <v>111749</v>
      </c>
    </row>
    <row r="42" spans="2:13" ht="27.75" customHeight="1" x14ac:dyDescent="0.2">
      <c r="B42" s="1135"/>
      <c r="C42" s="1136"/>
      <c r="D42" s="104"/>
      <c r="E42" s="1141" t="s">
        <v>32</v>
      </c>
      <c r="F42" s="1141"/>
      <c r="G42" s="1141"/>
      <c r="H42" s="1142"/>
      <c r="I42" s="345">
        <v>622</v>
      </c>
      <c r="J42" s="346">
        <v>589</v>
      </c>
      <c r="K42" s="346">
        <v>551</v>
      </c>
      <c r="L42" s="346">
        <v>520</v>
      </c>
      <c r="M42" s="347">
        <v>3634</v>
      </c>
    </row>
    <row r="43" spans="2:13" ht="27.75" customHeight="1" x14ac:dyDescent="0.2">
      <c r="B43" s="1135"/>
      <c r="C43" s="1136"/>
      <c r="D43" s="104"/>
      <c r="E43" s="1141" t="s">
        <v>33</v>
      </c>
      <c r="F43" s="1141"/>
      <c r="G43" s="1141"/>
      <c r="H43" s="1142"/>
      <c r="I43" s="345">
        <v>46082</v>
      </c>
      <c r="J43" s="346">
        <v>41854</v>
      </c>
      <c r="K43" s="346">
        <v>38307</v>
      </c>
      <c r="L43" s="346">
        <v>35216</v>
      </c>
      <c r="M43" s="347">
        <v>33429</v>
      </c>
    </row>
    <row r="44" spans="2:13" ht="27.75" customHeight="1" x14ac:dyDescent="0.2">
      <c r="B44" s="1135"/>
      <c r="C44" s="1136"/>
      <c r="D44" s="104"/>
      <c r="E44" s="1141" t="s">
        <v>34</v>
      </c>
      <c r="F44" s="1141"/>
      <c r="G44" s="1141"/>
      <c r="H44" s="1142"/>
      <c r="I44" s="345">
        <v>2101</v>
      </c>
      <c r="J44" s="346">
        <v>1986</v>
      </c>
      <c r="K44" s="346">
        <v>2001</v>
      </c>
      <c r="L44" s="346">
        <v>1951</v>
      </c>
      <c r="M44" s="347">
        <v>1828</v>
      </c>
    </row>
    <row r="45" spans="2:13" ht="27.75" customHeight="1" x14ac:dyDescent="0.2">
      <c r="B45" s="1135"/>
      <c r="C45" s="1136"/>
      <c r="D45" s="104"/>
      <c r="E45" s="1141" t="s">
        <v>35</v>
      </c>
      <c r="F45" s="1141"/>
      <c r="G45" s="1141"/>
      <c r="H45" s="1142"/>
      <c r="I45" s="345">
        <v>9260</v>
      </c>
      <c r="J45" s="346">
        <v>9063</v>
      </c>
      <c r="K45" s="346">
        <v>8938</v>
      </c>
      <c r="L45" s="346">
        <v>9037</v>
      </c>
      <c r="M45" s="347">
        <v>9322</v>
      </c>
    </row>
    <row r="46" spans="2:13" ht="27.75" customHeight="1" x14ac:dyDescent="0.2">
      <c r="B46" s="1135"/>
      <c r="C46" s="1136"/>
      <c r="D46" s="105"/>
      <c r="E46" s="1141" t="s">
        <v>36</v>
      </c>
      <c r="F46" s="1141"/>
      <c r="G46" s="1141"/>
      <c r="H46" s="1142"/>
      <c r="I46" s="345">
        <v>1990</v>
      </c>
      <c r="J46" s="346">
        <v>2225</v>
      </c>
      <c r="K46" s="346">
        <v>2047</v>
      </c>
      <c r="L46" s="346">
        <v>2127</v>
      </c>
      <c r="M46" s="347">
        <v>2225</v>
      </c>
    </row>
    <row r="47" spans="2:13" ht="27.75" customHeight="1" x14ac:dyDescent="0.2">
      <c r="B47" s="1135"/>
      <c r="C47" s="1136"/>
      <c r="D47" s="106"/>
      <c r="E47" s="1143" t="s">
        <v>37</v>
      </c>
      <c r="F47" s="1144"/>
      <c r="G47" s="1144"/>
      <c r="H47" s="1145"/>
      <c r="I47" s="345" t="s">
        <v>512</v>
      </c>
      <c r="J47" s="346" t="s">
        <v>512</v>
      </c>
      <c r="K47" s="346" t="s">
        <v>512</v>
      </c>
      <c r="L47" s="346" t="s">
        <v>512</v>
      </c>
      <c r="M47" s="347" t="s">
        <v>512</v>
      </c>
    </row>
    <row r="48" spans="2:13" ht="27.75" customHeight="1" x14ac:dyDescent="0.2">
      <c r="B48" s="1135"/>
      <c r="C48" s="1136"/>
      <c r="D48" s="104"/>
      <c r="E48" s="1141" t="s">
        <v>38</v>
      </c>
      <c r="F48" s="1141"/>
      <c r="G48" s="1141"/>
      <c r="H48" s="1142"/>
      <c r="I48" s="345" t="s">
        <v>512</v>
      </c>
      <c r="J48" s="346" t="s">
        <v>512</v>
      </c>
      <c r="K48" s="346" t="s">
        <v>512</v>
      </c>
      <c r="L48" s="346" t="s">
        <v>512</v>
      </c>
      <c r="M48" s="347" t="s">
        <v>512</v>
      </c>
    </row>
    <row r="49" spans="2:13" ht="27.75" customHeight="1" x14ac:dyDescent="0.2">
      <c r="B49" s="1137"/>
      <c r="C49" s="1138"/>
      <c r="D49" s="104"/>
      <c r="E49" s="1141" t="s">
        <v>39</v>
      </c>
      <c r="F49" s="1141"/>
      <c r="G49" s="1141"/>
      <c r="H49" s="1142"/>
      <c r="I49" s="345" t="s">
        <v>512</v>
      </c>
      <c r="J49" s="346" t="s">
        <v>512</v>
      </c>
      <c r="K49" s="346" t="s">
        <v>512</v>
      </c>
      <c r="L49" s="346" t="s">
        <v>512</v>
      </c>
      <c r="M49" s="347" t="s">
        <v>512</v>
      </c>
    </row>
    <row r="50" spans="2:13" ht="27.75" customHeight="1" x14ac:dyDescent="0.2">
      <c r="B50" s="1146" t="s">
        <v>40</v>
      </c>
      <c r="C50" s="1147"/>
      <c r="D50" s="107"/>
      <c r="E50" s="1141" t="s">
        <v>41</v>
      </c>
      <c r="F50" s="1141"/>
      <c r="G50" s="1141"/>
      <c r="H50" s="1142"/>
      <c r="I50" s="345">
        <v>13514</v>
      </c>
      <c r="J50" s="346">
        <v>12537</v>
      </c>
      <c r="K50" s="346">
        <v>13457</v>
      </c>
      <c r="L50" s="346">
        <v>14404</v>
      </c>
      <c r="M50" s="347">
        <v>14374</v>
      </c>
    </row>
    <row r="51" spans="2:13" ht="27.75" customHeight="1" x14ac:dyDescent="0.2">
      <c r="B51" s="1135"/>
      <c r="C51" s="1136"/>
      <c r="D51" s="104"/>
      <c r="E51" s="1141" t="s">
        <v>42</v>
      </c>
      <c r="F51" s="1141"/>
      <c r="G51" s="1141"/>
      <c r="H51" s="1142"/>
      <c r="I51" s="345">
        <v>17989</v>
      </c>
      <c r="J51" s="346">
        <v>17818</v>
      </c>
      <c r="K51" s="346">
        <v>18048</v>
      </c>
      <c r="L51" s="346">
        <v>18503</v>
      </c>
      <c r="M51" s="347">
        <v>17206</v>
      </c>
    </row>
    <row r="52" spans="2:13" ht="27.75" customHeight="1" x14ac:dyDescent="0.2">
      <c r="B52" s="1137"/>
      <c r="C52" s="1138"/>
      <c r="D52" s="104"/>
      <c r="E52" s="1141" t="s">
        <v>43</v>
      </c>
      <c r="F52" s="1141"/>
      <c r="G52" s="1141"/>
      <c r="H52" s="1142"/>
      <c r="I52" s="345">
        <v>110585</v>
      </c>
      <c r="J52" s="346">
        <v>109620</v>
      </c>
      <c r="K52" s="346">
        <v>108593</v>
      </c>
      <c r="L52" s="346">
        <v>104735</v>
      </c>
      <c r="M52" s="347">
        <v>102780</v>
      </c>
    </row>
    <row r="53" spans="2:13" ht="27.75" customHeight="1" thickBot="1" x14ac:dyDescent="0.25">
      <c r="B53" s="1148" t="s">
        <v>19</v>
      </c>
      <c r="C53" s="1149"/>
      <c r="D53" s="108"/>
      <c r="E53" s="1150" t="s">
        <v>44</v>
      </c>
      <c r="F53" s="1150"/>
      <c r="G53" s="1150"/>
      <c r="H53" s="1151"/>
      <c r="I53" s="348">
        <v>28717</v>
      </c>
      <c r="J53" s="349">
        <v>28575</v>
      </c>
      <c r="K53" s="349">
        <v>27841</v>
      </c>
      <c r="L53" s="349">
        <v>26438</v>
      </c>
      <c r="M53" s="350">
        <v>27826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7Z3KPKqinivDVyNBHzr5Y02Jydk7+puXYgTvEYdi9uFbUVL5Ob4PCtTBHECGj+50ZiPdIjEnyuj2+pwQRvazYw==" saltValue="KfQpPlqzXLP/C7VPLlM4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56" t="s">
        <v>544</v>
      </c>
      <c r="D34" s="1156"/>
      <c r="E34" s="1157"/>
      <c r="F34" s="32">
        <v>3.18</v>
      </c>
      <c r="G34" s="33">
        <v>3.94</v>
      </c>
      <c r="H34" s="33">
        <v>5.3</v>
      </c>
      <c r="I34" s="33">
        <v>6.84</v>
      </c>
      <c r="J34" s="34">
        <v>6.45</v>
      </c>
      <c r="K34" s="22"/>
      <c r="L34" s="22"/>
      <c r="M34" s="22"/>
      <c r="N34" s="22"/>
      <c r="O34" s="22"/>
      <c r="P34" s="22"/>
    </row>
    <row r="35" spans="1:16" ht="39" customHeight="1" x14ac:dyDescent="0.2">
      <c r="A35" s="22"/>
      <c r="B35" s="35"/>
      <c r="C35" s="1152" t="s">
        <v>545</v>
      </c>
      <c r="D35" s="1152"/>
      <c r="E35" s="1153"/>
      <c r="F35" s="36">
        <v>5.93</v>
      </c>
      <c r="G35" s="37">
        <v>6.52</v>
      </c>
      <c r="H35" s="37">
        <v>6.48</v>
      </c>
      <c r="I35" s="37">
        <v>7.14</v>
      </c>
      <c r="J35" s="38">
        <v>6.24</v>
      </c>
      <c r="K35" s="22"/>
      <c r="L35" s="22"/>
      <c r="M35" s="22"/>
      <c r="N35" s="22"/>
      <c r="O35" s="22"/>
      <c r="P35" s="22"/>
    </row>
    <row r="36" spans="1:16" ht="39" customHeight="1" x14ac:dyDescent="0.2">
      <c r="A36" s="22"/>
      <c r="B36" s="35"/>
      <c r="C36" s="1152" t="s">
        <v>546</v>
      </c>
      <c r="D36" s="1152"/>
      <c r="E36" s="1153"/>
      <c r="F36" s="36">
        <v>3.81</v>
      </c>
      <c r="G36" s="37">
        <v>4</v>
      </c>
      <c r="H36" s="37">
        <v>4.2300000000000004</v>
      </c>
      <c r="I36" s="37">
        <v>4.5</v>
      </c>
      <c r="J36" s="38">
        <v>4.47</v>
      </c>
      <c r="K36" s="22"/>
      <c r="L36" s="22"/>
      <c r="M36" s="22"/>
      <c r="N36" s="22"/>
      <c r="O36" s="22"/>
      <c r="P36" s="22"/>
    </row>
    <row r="37" spans="1:16" ht="39" customHeight="1" x14ac:dyDescent="0.2">
      <c r="A37" s="22"/>
      <c r="B37" s="35"/>
      <c r="C37" s="1152" t="s">
        <v>547</v>
      </c>
      <c r="D37" s="1152"/>
      <c r="E37" s="1153"/>
      <c r="F37" s="36">
        <v>3.66</v>
      </c>
      <c r="G37" s="37">
        <v>4.01</v>
      </c>
      <c r="H37" s="37">
        <v>5.64</v>
      </c>
      <c r="I37" s="37">
        <v>5.12</v>
      </c>
      <c r="J37" s="38">
        <v>3.97</v>
      </c>
      <c r="K37" s="22"/>
      <c r="L37" s="22"/>
      <c r="M37" s="22"/>
      <c r="N37" s="22"/>
      <c r="O37" s="22"/>
      <c r="P37" s="22"/>
    </row>
    <row r="38" spans="1:16" ht="39" customHeight="1" x14ac:dyDescent="0.2">
      <c r="A38" s="22"/>
      <c r="B38" s="35"/>
      <c r="C38" s="1152" t="s">
        <v>548</v>
      </c>
      <c r="D38" s="1152"/>
      <c r="E38" s="1153"/>
      <c r="F38" s="36">
        <v>1.31</v>
      </c>
      <c r="G38" s="37">
        <v>1.73</v>
      </c>
      <c r="H38" s="37">
        <v>2.21</v>
      </c>
      <c r="I38" s="37">
        <v>2.12</v>
      </c>
      <c r="J38" s="38">
        <v>1.52</v>
      </c>
      <c r="K38" s="22"/>
      <c r="L38" s="22"/>
      <c r="M38" s="22"/>
      <c r="N38" s="22"/>
      <c r="O38" s="22"/>
      <c r="P38" s="22"/>
    </row>
    <row r="39" spans="1:16" ht="39" customHeight="1" x14ac:dyDescent="0.2">
      <c r="A39" s="22"/>
      <c r="B39" s="35"/>
      <c r="C39" s="1152" t="s">
        <v>549</v>
      </c>
      <c r="D39" s="1152"/>
      <c r="E39" s="1153"/>
      <c r="F39" s="36">
        <v>0.54</v>
      </c>
      <c r="G39" s="37">
        <v>0.39</v>
      </c>
      <c r="H39" s="37">
        <v>0.46</v>
      </c>
      <c r="I39" s="37">
        <v>0.19</v>
      </c>
      <c r="J39" s="38">
        <v>0.06</v>
      </c>
      <c r="K39" s="22"/>
      <c r="L39" s="22"/>
      <c r="M39" s="22"/>
      <c r="N39" s="22"/>
      <c r="O39" s="22"/>
      <c r="P39" s="22"/>
    </row>
    <row r="40" spans="1:16" ht="39" customHeight="1" x14ac:dyDescent="0.2">
      <c r="A40" s="22"/>
      <c r="B40" s="35"/>
      <c r="C40" s="1152" t="s">
        <v>550</v>
      </c>
      <c r="D40" s="1152"/>
      <c r="E40" s="1153"/>
      <c r="F40" s="36">
        <v>0.06</v>
      </c>
      <c r="G40" s="37">
        <v>0.11</v>
      </c>
      <c r="H40" s="37">
        <v>0.15</v>
      </c>
      <c r="I40" s="37">
        <v>0.1</v>
      </c>
      <c r="J40" s="38">
        <v>0.01</v>
      </c>
      <c r="K40" s="22"/>
      <c r="L40" s="22"/>
      <c r="M40" s="22"/>
      <c r="N40" s="22"/>
      <c r="O40" s="22"/>
      <c r="P40" s="22"/>
    </row>
    <row r="41" spans="1:16" ht="39" customHeight="1" x14ac:dyDescent="0.2">
      <c r="A41" s="22"/>
      <c r="B41" s="35"/>
      <c r="C41" s="1152" t="s">
        <v>551</v>
      </c>
      <c r="D41" s="1152"/>
      <c r="E41" s="1153"/>
      <c r="F41" s="36">
        <v>0.01</v>
      </c>
      <c r="G41" s="37">
        <v>0.01</v>
      </c>
      <c r="H41" s="37">
        <v>0.01</v>
      </c>
      <c r="I41" s="37">
        <v>0.01</v>
      </c>
      <c r="J41" s="38">
        <v>0.01</v>
      </c>
      <c r="K41" s="22"/>
      <c r="L41" s="22"/>
      <c r="M41" s="22"/>
      <c r="N41" s="22"/>
      <c r="O41" s="22"/>
      <c r="P41" s="22"/>
    </row>
    <row r="42" spans="1:16" ht="39" customHeight="1" x14ac:dyDescent="0.2">
      <c r="A42" s="22"/>
      <c r="B42" s="39"/>
      <c r="C42" s="1152" t="s">
        <v>552</v>
      </c>
      <c r="D42" s="1152"/>
      <c r="E42" s="1153"/>
      <c r="F42" s="36" t="s">
        <v>512</v>
      </c>
      <c r="G42" s="37" t="s">
        <v>512</v>
      </c>
      <c r="H42" s="37" t="s">
        <v>512</v>
      </c>
      <c r="I42" s="37" t="s">
        <v>512</v>
      </c>
      <c r="J42" s="38" t="s">
        <v>512</v>
      </c>
      <c r="K42" s="22"/>
      <c r="L42" s="22"/>
      <c r="M42" s="22"/>
      <c r="N42" s="22"/>
      <c r="O42" s="22"/>
      <c r="P42" s="22"/>
    </row>
    <row r="43" spans="1:16" ht="39" customHeight="1" thickBot="1" x14ac:dyDescent="0.25">
      <c r="A43" s="22"/>
      <c r="B43" s="40"/>
      <c r="C43" s="1154" t="s">
        <v>553</v>
      </c>
      <c r="D43" s="1154"/>
      <c r="E43" s="1155"/>
      <c r="F43" s="41">
        <v>0.1</v>
      </c>
      <c r="G43" s="42">
        <v>0.08</v>
      </c>
      <c r="H43" s="42">
        <v>0.01</v>
      </c>
      <c r="I43" s="42">
        <v>0.02</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2kDhFf5QbZXuR3TPhCFPHEQCRXRAd+Vy8QxhQiV3VzXxmQz2m5jUbPbwsZiZ+sPvwsqjA125sk7eCsc/fMAqrw==" saltValue="qVLO0kSsPIEEGOpHl54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M45" sqref="M4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2">
      <c r="A45" s="46"/>
      <c r="B45" s="1158" t="s">
        <v>9</v>
      </c>
      <c r="C45" s="1159"/>
      <c r="D45" s="56"/>
      <c r="E45" s="1164" t="s">
        <v>10</v>
      </c>
      <c r="F45" s="1164"/>
      <c r="G45" s="1164"/>
      <c r="H45" s="1164"/>
      <c r="I45" s="1164"/>
      <c r="J45" s="1165"/>
      <c r="K45" s="57">
        <v>9603</v>
      </c>
      <c r="L45" s="58">
        <v>9484</v>
      </c>
      <c r="M45" s="58">
        <v>9554</v>
      </c>
      <c r="N45" s="58">
        <v>9732</v>
      </c>
      <c r="O45" s="59">
        <v>9715</v>
      </c>
      <c r="P45" s="46"/>
      <c r="Q45" s="46"/>
      <c r="R45" s="46"/>
      <c r="S45" s="46"/>
      <c r="T45" s="46"/>
      <c r="U45" s="46"/>
    </row>
    <row r="46" spans="1:21" ht="30.75" customHeight="1" x14ac:dyDescent="0.2">
      <c r="A46" s="46"/>
      <c r="B46" s="1160"/>
      <c r="C46" s="1161"/>
      <c r="D46" s="60"/>
      <c r="E46" s="1166" t="s">
        <v>11</v>
      </c>
      <c r="F46" s="1166"/>
      <c r="G46" s="1166"/>
      <c r="H46" s="1166"/>
      <c r="I46" s="1166"/>
      <c r="J46" s="1167"/>
      <c r="K46" s="61" t="s">
        <v>512</v>
      </c>
      <c r="L46" s="62" t="s">
        <v>512</v>
      </c>
      <c r="M46" s="62" t="s">
        <v>512</v>
      </c>
      <c r="N46" s="62" t="s">
        <v>512</v>
      </c>
      <c r="O46" s="63" t="s">
        <v>512</v>
      </c>
      <c r="P46" s="46"/>
      <c r="Q46" s="46"/>
      <c r="R46" s="46"/>
      <c r="S46" s="46"/>
      <c r="T46" s="46"/>
      <c r="U46" s="46"/>
    </row>
    <row r="47" spans="1:21" ht="30.75" customHeight="1" x14ac:dyDescent="0.2">
      <c r="A47" s="46"/>
      <c r="B47" s="1160"/>
      <c r="C47" s="1161"/>
      <c r="D47" s="60"/>
      <c r="E47" s="1166" t="s">
        <v>12</v>
      </c>
      <c r="F47" s="1166"/>
      <c r="G47" s="1166"/>
      <c r="H47" s="1166"/>
      <c r="I47" s="1166"/>
      <c r="J47" s="1167"/>
      <c r="K47" s="61" t="s">
        <v>512</v>
      </c>
      <c r="L47" s="62" t="s">
        <v>512</v>
      </c>
      <c r="M47" s="62" t="s">
        <v>512</v>
      </c>
      <c r="N47" s="62" t="s">
        <v>512</v>
      </c>
      <c r="O47" s="63" t="s">
        <v>512</v>
      </c>
      <c r="P47" s="46"/>
      <c r="Q47" s="46"/>
      <c r="R47" s="46"/>
      <c r="S47" s="46"/>
      <c r="T47" s="46"/>
      <c r="U47" s="46"/>
    </row>
    <row r="48" spans="1:21" ht="30.75" customHeight="1" x14ac:dyDescent="0.2">
      <c r="A48" s="46"/>
      <c r="B48" s="1160"/>
      <c r="C48" s="1161"/>
      <c r="D48" s="60"/>
      <c r="E48" s="1166" t="s">
        <v>13</v>
      </c>
      <c r="F48" s="1166"/>
      <c r="G48" s="1166"/>
      <c r="H48" s="1166"/>
      <c r="I48" s="1166"/>
      <c r="J48" s="1167"/>
      <c r="K48" s="61">
        <v>4515</v>
      </c>
      <c r="L48" s="62">
        <v>4214</v>
      </c>
      <c r="M48" s="62">
        <v>4098</v>
      </c>
      <c r="N48" s="62">
        <v>4013</v>
      </c>
      <c r="O48" s="63">
        <v>3769</v>
      </c>
      <c r="P48" s="46"/>
      <c r="Q48" s="46"/>
      <c r="R48" s="46"/>
      <c r="S48" s="46"/>
      <c r="T48" s="46"/>
      <c r="U48" s="46"/>
    </row>
    <row r="49" spans="1:21" ht="30.75" customHeight="1" x14ac:dyDescent="0.2">
      <c r="A49" s="46"/>
      <c r="B49" s="1160"/>
      <c r="C49" s="1161"/>
      <c r="D49" s="60"/>
      <c r="E49" s="1166" t="s">
        <v>14</v>
      </c>
      <c r="F49" s="1166"/>
      <c r="G49" s="1166"/>
      <c r="H49" s="1166"/>
      <c r="I49" s="1166"/>
      <c r="J49" s="1167"/>
      <c r="K49" s="61">
        <v>332</v>
      </c>
      <c r="L49" s="62">
        <v>349</v>
      </c>
      <c r="M49" s="62">
        <v>358</v>
      </c>
      <c r="N49" s="62">
        <v>319</v>
      </c>
      <c r="O49" s="63">
        <v>262</v>
      </c>
      <c r="P49" s="46"/>
      <c r="Q49" s="46"/>
      <c r="R49" s="46"/>
      <c r="S49" s="46"/>
      <c r="T49" s="46"/>
      <c r="U49" s="46"/>
    </row>
    <row r="50" spans="1:21" ht="30.75" customHeight="1" x14ac:dyDescent="0.2">
      <c r="A50" s="46"/>
      <c r="B50" s="1160"/>
      <c r="C50" s="1161"/>
      <c r="D50" s="60"/>
      <c r="E50" s="1166" t="s">
        <v>15</v>
      </c>
      <c r="F50" s="1166"/>
      <c r="G50" s="1166"/>
      <c r="H50" s="1166"/>
      <c r="I50" s="1166"/>
      <c r="J50" s="1167"/>
      <c r="K50" s="61">
        <v>28</v>
      </c>
      <c r="L50" s="62">
        <v>19</v>
      </c>
      <c r="M50" s="62">
        <v>14</v>
      </c>
      <c r="N50" s="62">
        <v>10</v>
      </c>
      <c r="O50" s="63">
        <v>211</v>
      </c>
      <c r="P50" s="46"/>
      <c r="Q50" s="46"/>
      <c r="R50" s="46"/>
      <c r="S50" s="46"/>
      <c r="T50" s="46"/>
      <c r="U50" s="46"/>
    </row>
    <row r="51" spans="1:21" ht="30.75" customHeight="1" x14ac:dyDescent="0.2">
      <c r="A51" s="46"/>
      <c r="B51" s="1162"/>
      <c r="C51" s="1163"/>
      <c r="D51" s="64"/>
      <c r="E51" s="1166" t="s">
        <v>16</v>
      </c>
      <c r="F51" s="1166"/>
      <c r="G51" s="1166"/>
      <c r="H51" s="1166"/>
      <c r="I51" s="1166"/>
      <c r="J51" s="1167"/>
      <c r="K51" s="61">
        <v>0</v>
      </c>
      <c r="L51" s="62">
        <v>12</v>
      </c>
      <c r="M51" s="62">
        <v>12</v>
      </c>
      <c r="N51" s="62">
        <v>7</v>
      </c>
      <c r="O51" s="63">
        <v>1</v>
      </c>
      <c r="P51" s="46"/>
      <c r="Q51" s="46"/>
      <c r="R51" s="46"/>
      <c r="S51" s="46"/>
      <c r="T51" s="46"/>
      <c r="U51" s="46"/>
    </row>
    <row r="52" spans="1:21" ht="30.75" customHeight="1" x14ac:dyDescent="0.2">
      <c r="A52" s="46"/>
      <c r="B52" s="1168" t="s">
        <v>17</v>
      </c>
      <c r="C52" s="1169"/>
      <c r="D52" s="64"/>
      <c r="E52" s="1166" t="s">
        <v>18</v>
      </c>
      <c r="F52" s="1166"/>
      <c r="G52" s="1166"/>
      <c r="H52" s="1166"/>
      <c r="I52" s="1166"/>
      <c r="J52" s="1167"/>
      <c r="K52" s="61">
        <v>10437</v>
      </c>
      <c r="L52" s="62">
        <v>10402</v>
      </c>
      <c r="M52" s="62">
        <v>10384</v>
      </c>
      <c r="N52" s="62">
        <v>10185</v>
      </c>
      <c r="O52" s="63">
        <v>10095</v>
      </c>
      <c r="P52" s="46"/>
      <c r="Q52" s="46"/>
      <c r="R52" s="46"/>
      <c r="S52" s="46"/>
      <c r="T52" s="46"/>
      <c r="U52" s="46"/>
    </row>
    <row r="53" spans="1:21" ht="30.75" customHeight="1" thickBot="1" x14ac:dyDescent="0.25">
      <c r="A53" s="46"/>
      <c r="B53" s="1170" t="s">
        <v>19</v>
      </c>
      <c r="C53" s="1171"/>
      <c r="D53" s="65"/>
      <c r="E53" s="1172" t="s">
        <v>20</v>
      </c>
      <c r="F53" s="1172"/>
      <c r="G53" s="1172"/>
      <c r="H53" s="1172"/>
      <c r="I53" s="1172"/>
      <c r="J53" s="1173"/>
      <c r="K53" s="66">
        <v>4041</v>
      </c>
      <c r="L53" s="67">
        <v>3676</v>
      </c>
      <c r="M53" s="67">
        <v>3652</v>
      </c>
      <c r="N53" s="67">
        <v>3896</v>
      </c>
      <c r="O53" s="68">
        <v>3863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74" t="s">
        <v>24</v>
      </c>
      <c r="C58" s="1175"/>
      <c r="D58" s="1180" t="s">
        <v>25</v>
      </c>
      <c r="E58" s="1181"/>
      <c r="F58" s="1181"/>
      <c r="G58" s="1181"/>
      <c r="H58" s="1181"/>
      <c r="I58" s="1181"/>
      <c r="J58" s="1182"/>
      <c r="K58" s="81"/>
      <c r="L58" s="82"/>
      <c r="M58" s="82"/>
      <c r="N58" s="82"/>
      <c r="O58" s="83"/>
    </row>
    <row r="59" spans="1:21" ht="31.5" customHeight="1" x14ac:dyDescent="0.2">
      <c r="B59" s="1176"/>
      <c r="C59" s="1177"/>
      <c r="D59" s="1183" t="s">
        <v>26</v>
      </c>
      <c r="E59" s="1184"/>
      <c r="F59" s="1184"/>
      <c r="G59" s="1184"/>
      <c r="H59" s="1184"/>
      <c r="I59" s="1184"/>
      <c r="J59" s="1185"/>
      <c r="K59" s="84"/>
      <c r="L59" s="85"/>
      <c r="M59" s="85"/>
      <c r="N59" s="85"/>
      <c r="O59" s="86"/>
    </row>
    <row r="60" spans="1:21" ht="31.5" customHeight="1" thickBot="1" x14ac:dyDescent="0.25">
      <c r="B60" s="1178"/>
      <c r="C60" s="1179"/>
      <c r="D60" s="1186" t="s">
        <v>27</v>
      </c>
      <c r="E60" s="1187"/>
      <c r="F60" s="1187"/>
      <c r="G60" s="1187"/>
      <c r="H60" s="1187"/>
      <c r="I60" s="1187"/>
      <c r="J60" s="118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odTYLPcvAJBBrZHFTziangHAC0+AOEeGUiSxNKgdi+NhKSU+B9L66p9BOQfzY0J/GZNdcAoyfRml5jowwwXA==" saltValue="r0Bnsc+tyKbvDysjWmYA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40" zoomScaleNormal="40" zoomScaleSheetLayoutView="100" workbookViewId="0">
      <selection activeCell="H6" sqref="H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538</v>
      </c>
      <c r="G54" s="117" t="s">
        <v>539</v>
      </c>
      <c r="H54" s="118" t="s">
        <v>540</v>
      </c>
    </row>
    <row r="55" spans="2:8" ht="52.5" customHeight="1" x14ac:dyDescent="0.2">
      <c r="B55" s="119"/>
      <c r="C55" s="1197" t="s">
        <v>46</v>
      </c>
      <c r="D55" s="1197"/>
      <c r="E55" s="1198"/>
      <c r="F55" s="120">
        <v>3520</v>
      </c>
      <c r="G55" s="120">
        <v>3757</v>
      </c>
      <c r="H55" s="121">
        <v>3772</v>
      </c>
    </row>
    <row r="56" spans="2:8" ht="52.5" customHeight="1" x14ac:dyDescent="0.2">
      <c r="B56" s="122"/>
      <c r="C56" s="1199" t="s">
        <v>47</v>
      </c>
      <c r="D56" s="1199"/>
      <c r="E56" s="1200"/>
      <c r="F56" s="123">
        <v>1034</v>
      </c>
      <c r="G56" s="123">
        <v>1043</v>
      </c>
      <c r="H56" s="124">
        <v>1301</v>
      </c>
    </row>
    <row r="57" spans="2:8" ht="53.25" customHeight="1" x14ac:dyDescent="0.2">
      <c r="B57" s="122"/>
      <c r="C57" s="1201" t="s">
        <v>48</v>
      </c>
      <c r="D57" s="1201"/>
      <c r="E57" s="1202"/>
      <c r="F57" s="125">
        <v>5843</v>
      </c>
      <c r="G57" s="125">
        <v>6024</v>
      </c>
      <c r="H57" s="126">
        <v>5607</v>
      </c>
    </row>
    <row r="58" spans="2:8" ht="45.75" customHeight="1" x14ac:dyDescent="0.2">
      <c r="B58" s="127"/>
      <c r="C58" s="1189" t="s">
        <v>578</v>
      </c>
      <c r="D58" s="1190"/>
      <c r="E58" s="1191"/>
      <c r="F58" s="128">
        <v>2443</v>
      </c>
      <c r="G58" s="128">
        <v>2433</v>
      </c>
      <c r="H58" s="129">
        <v>2522</v>
      </c>
    </row>
    <row r="59" spans="2:8" ht="45.75" customHeight="1" x14ac:dyDescent="0.2">
      <c r="B59" s="127"/>
      <c r="C59" s="1189" t="s">
        <v>579</v>
      </c>
      <c r="D59" s="1190"/>
      <c r="E59" s="1191"/>
      <c r="F59" s="128">
        <v>626</v>
      </c>
      <c r="G59" s="128">
        <v>936</v>
      </c>
      <c r="H59" s="129">
        <v>794</v>
      </c>
    </row>
    <row r="60" spans="2:8" ht="45.75" customHeight="1" x14ac:dyDescent="0.2">
      <c r="B60" s="127"/>
      <c r="C60" s="1189" t="s">
        <v>580</v>
      </c>
      <c r="D60" s="1190"/>
      <c r="E60" s="1191"/>
      <c r="F60" s="128">
        <v>580</v>
      </c>
      <c r="G60" s="128">
        <v>580</v>
      </c>
      <c r="H60" s="129">
        <v>634</v>
      </c>
    </row>
    <row r="61" spans="2:8" ht="45.75" customHeight="1" x14ac:dyDescent="0.2">
      <c r="B61" s="127"/>
      <c r="C61" s="1189" t="s">
        <v>581</v>
      </c>
      <c r="D61" s="1190"/>
      <c r="E61" s="1191"/>
      <c r="F61" s="128">
        <v>331</v>
      </c>
      <c r="G61" s="128">
        <v>331</v>
      </c>
      <c r="H61" s="129">
        <v>331</v>
      </c>
    </row>
    <row r="62" spans="2:8" ht="45.75" customHeight="1" thickBot="1" x14ac:dyDescent="0.25">
      <c r="B62" s="130"/>
      <c r="C62" s="1192" t="s">
        <v>582</v>
      </c>
      <c r="D62" s="1193"/>
      <c r="E62" s="1194"/>
      <c r="F62" s="131">
        <v>815</v>
      </c>
      <c r="G62" s="131">
        <v>678</v>
      </c>
      <c r="H62" s="132">
        <v>314</v>
      </c>
    </row>
    <row r="63" spans="2:8" ht="52.5" customHeight="1" thickBot="1" x14ac:dyDescent="0.25">
      <c r="B63" s="133"/>
      <c r="C63" s="1195" t="s">
        <v>49</v>
      </c>
      <c r="D63" s="1195"/>
      <c r="E63" s="1196"/>
      <c r="F63" s="134">
        <v>10398</v>
      </c>
      <c r="G63" s="134">
        <v>10823</v>
      </c>
      <c r="H63" s="135">
        <v>10680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eYyDZhd9AkJdqV4wOaGz2qBmA/4EESDJ7WBvbPQq37Xi3Eq9hoqvzBbVNl3OhKaASLWO6yg4B4ny4PzrMDgnMA==" saltValue="pyzsiI1kK19vgG5rbPlp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535</v>
      </c>
      <c r="G2" s="149"/>
      <c r="H2" s="150"/>
    </row>
    <row r="3" spans="1:8" x14ac:dyDescent="0.2">
      <c r="A3" s="146" t="s">
        <v>528</v>
      </c>
      <c r="B3" s="151"/>
      <c r="C3" s="152"/>
      <c r="D3" s="153">
        <v>79578</v>
      </c>
      <c r="E3" s="154"/>
      <c r="F3" s="155">
        <v>51849</v>
      </c>
      <c r="G3" s="156"/>
      <c r="H3" s="157"/>
    </row>
    <row r="4" spans="1:8" x14ac:dyDescent="0.2">
      <c r="A4" s="158"/>
      <c r="B4" s="159"/>
      <c r="C4" s="160"/>
      <c r="D4" s="161">
        <v>56188</v>
      </c>
      <c r="E4" s="162"/>
      <c r="F4" s="163">
        <v>26326</v>
      </c>
      <c r="G4" s="164"/>
      <c r="H4" s="165"/>
    </row>
    <row r="5" spans="1:8" x14ac:dyDescent="0.2">
      <c r="A5" s="146" t="s">
        <v>530</v>
      </c>
      <c r="B5" s="151"/>
      <c r="C5" s="152"/>
      <c r="D5" s="153">
        <v>45599</v>
      </c>
      <c r="E5" s="154"/>
      <c r="F5" s="155">
        <v>52191</v>
      </c>
      <c r="G5" s="156"/>
      <c r="H5" s="157"/>
    </row>
    <row r="6" spans="1:8" x14ac:dyDescent="0.2">
      <c r="A6" s="158"/>
      <c r="B6" s="159"/>
      <c r="C6" s="160"/>
      <c r="D6" s="161">
        <v>27940</v>
      </c>
      <c r="E6" s="162"/>
      <c r="F6" s="163">
        <v>26807</v>
      </c>
      <c r="G6" s="164"/>
      <c r="H6" s="165"/>
    </row>
    <row r="7" spans="1:8" x14ac:dyDescent="0.2">
      <c r="A7" s="146" t="s">
        <v>531</v>
      </c>
      <c r="B7" s="151"/>
      <c r="C7" s="152"/>
      <c r="D7" s="153">
        <v>52195</v>
      </c>
      <c r="E7" s="154"/>
      <c r="F7" s="155">
        <v>48105</v>
      </c>
      <c r="G7" s="156"/>
      <c r="H7" s="157"/>
    </row>
    <row r="8" spans="1:8" x14ac:dyDescent="0.2">
      <c r="A8" s="158"/>
      <c r="B8" s="159"/>
      <c r="C8" s="160"/>
      <c r="D8" s="161">
        <v>21149</v>
      </c>
      <c r="E8" s="162"/>
      <c r="F8" s="163">
        <v>24072</v>
      </c>
      <c r="G8" s="164"/>
      <c r="H8" s="165"/>
    </row>
    <row r="9" spans="1:8" x14ac:dyDescent="0.2">
      <c r="A9" s="146" t="s">
        <v>532</v>
      </c>
      <c r="B9" s="151"/>
      <c r="C9" s="152"/>
      <c r="D9" s="153">
        <v>46574</v>
      </c>
      <c r="E9" s="154"/>
      <c r="F9" s="155">
        <v>47446</v>
      </c>
      <c r="G9" s="156"/>
      <c r="H9" s="157"/>
    </row>
    <row r="10" spans="1:8" x14ac:dyDescent="0.2">
      <c r="A10" s="158"/>
      <c r="B10" s="159"/>
      <c r="C10" s="160"/>
      <c r="D10" s="161">
        <v>17682</v>
      </c>
      <c r="E10" s="162"/>
      <c r="F10" s="163">
        <v>24371</v>
      </c>
      <c r="G10" s="164"/>
      <c r="H10" s="165"/>
    </row>
    <row r="11" spans="1:8" x14ac:dyDescent="0.2">
      <c r="A11" s="146" t="s">
        <v>533</v>
      </c>
      <c r="B11" s="151"/>
      <c r="C11" s="152"/>
      <c r="D11" s="153">
        <v>38622</v>
      </c>
      <c r="E11" s="154"/>
      <c r="F11" s="155">
        <v>48387</v>
      </c>
      <c r="G11" s="156"/>
      <c r="H11" s="157"/>
    </row>
    <row r="12" spans="1:8" x14ac:dyDescent="0.2">
      <c r="A12" s="158"/>
      <c r="B12" s="159"/>
      <c r="C12" s="166"/>
      <c r="D12" s="161">
        <v>20215</v>
      </c>
      <c r="E12" s="162"/>
      <c r="F12" s="163">
        <v>25592</v>
      </c>
      <c r="G12" s="164"/>
      <c r="H12" s="165"/>
    </row>
    <row r="13" spans="1:8" x14ac:dyDescent="0.2">
      <c r="A13" s="146"/>
      <c r="B13" s="151"/>
      <c r="C13" s="152"/>
      <c r="D13" s="153">
        <v>52514</v>
      </c>
      <c r="E13" s="154"/>
      <c r="F13" s="155">
        <v>49596</v>
      </c>
      <c r="G13" s="167"/>
      <c r="H13" s="157"/>
    </row>
    <row r="14" spans="1:8" x14ac:dyDescent="0.2">
      <c r="A14" s="158"/>
      <c r="B14" s="159"/>
      <c r="C14" s="160"/>
      <c r="D14" s="161">
        <v>28635</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3.79</v>
      </c>
      <c r="C19" s="168">
        <f>ROUND(VALUE(SUBSTITUTE(実質収支比率等に係る経年分析!G$48,"▲","-")),2)</f>
        <v>4.16</v>
      </c>
      <c r="D19" s="168">
        <f>ROUND(VALUE(SUBSTITUTE(実質収支比率等に係る経年分析!H$48,"▲","-")),2)</f>
        <v>5.8</v>
      </c>
      <c r="E19" s="168">
        <f>ROUND(VALUE(SUBSTITUTE(実質収支比率等に係る経年分析!I$48,"▲","-")),2)</f>
        <v>5.24</v>
      </c>
      <c r="F19" s="168">
        <f>ROUND(VALUE(SUBSTITUTE(実質収支比率等に係る経年分析!J$48,"▲","-")),2)</f>
        <v>4</v>
      </c>
    </row>
    <row r="20" spans="1:11" x14ac:dyDescent="0.2">
      <c r="A20" s="168" t="s">
        <v>53</v>
      </c>
      <c r="B20" s="168">
        <f>ROUND(VALUE(SUBSTITUTE(実質収支比率等に係る経年分析!F$47,"▲","-")),2)</f>
        <v>7.45</v>
      </c>
      <c r="C20" s="168">
        <f>ROUND(VALUE(SUBSTITUTE(実質収支比率等に係る経年分析!G$47,"▲","-")),2)</f>
        <v>6.42</v>
      </c>
      <c r="D20" s="168">
        <f>ROUND(VALUE(SUBSTITUTE(実質収支比率等に係る経年分析!H$47,"▲","-")),2)</f>
        <v>6.66</v>
      </c>
      <c r="E20" s="168">
        <f>ROUND(VALUE(SUBSTITUTE(実質収支比率等に係る経年分析!I$47,"▲","-")),2)</f>
        <v>7.32</v>
      </c>
      <c r="F20" s="168">
        <f>ROUND(VALUE(SUBSTITUTE(実質収支比率等に係る経年分析!J$47,"▲","-")),2)</f>
        <v>7.3</v>
      </c>
    </row>
    <row r="21" spans="1:11" x14ac:dyDescent="0.2">
      <c r="A21" s="168" t="s">
        <v>54</v>
      </c>
      <c r="B21" s="168">
        <f>IF(ISNUMBER(VALUE(SUBSTITUTE(実質収支比率等に係る経年分析!F$49,"▲","-"))),ROUND(VALUE(SUBSTITUTE(実質収支比率等に係る経年分析!F$49,"▲","-")),2),NA())</f>
        <v>0.09</v>
      </c>
      <c r="C21" s="168">
        <f>IF(ISNUMBER(VALUE(SUBSTITUTE(実質収支比率等に係る経年分析!G$49,"▲","-"))),ROUND(VALUE(SUBSTITUTE(実質収支比率等に係る経年分析!G$49,"▲","-")),2),NA())</f>
        <v>-0.38</v>
      </c>
      <c r="D21" s="168">
        <f>IF(ISNUMBER(VALUE(SUBSTITUTE(実質収支比率等に係る経年分析!H$49,"▲","-"))),ROUND(VALUE(SUBSTITUTE(実質収支比率等に係る経年分析!H$49,"▲","-")),2),NA())</f>
        <v>2.2599999999999998</v>
      </c>
      <c r="E21" s="168">
        <f>IF(ISNUMBER(VALUE(SUBSTITUTE(実質収支比率等に係る経年分析!I$49,"▲","-"))),ROUND(VALUE(SUBSTITUTE(実質収支比率等に係る経年分析!I$49,"▲","-")),2),NA())</f>
        <v>-0.28000000000000003</v>
      </c>
      <c r="F21" s="168">
        <f>IF(ISNUMBER(VALUE(SUBSTITUTE(実質収支比率等に係る経年分析!J$49,"▲","-"))),ROUND(VALUE(SUBSTITUTE(実質収支比率等に係る経年分析!J$49,"▲","-")),2),NA())</f>
        <v>-1.17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工業用水道事業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母子父子寡婦福祉資金貸付事業費</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国民健康保険費</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介護保険費</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1.73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2.21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1.52</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5.64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3.97</v>
      </c>
    </row>
    <row r="34" spans="1:16" x14ac:dyDescent="0.2">
      <c r="A34" s="169" t="str">
        <f>IF(連結実質赤字比率に係る赤字・黒字の構成分析!C$36="",NA(),連結実質赤字比率に係る赤字・黒字の構成分析!C$36)</f>
        <v>水道事業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4.2300000000000004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4.47</v>
      </c>
    </row>
    <row r="35" spans="1:16" x14ac:dyDescent="0.2">
      <c r="A35" s="169" t="str">
        <f>IF(連結実質赤字比率に係る赤字・黒字の構成分析!C$35="",NA(),連結実質赤字比率に係る赤字・黒字の構成分析!C$35)</f>
        <v>下水道等事業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5.93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6.52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6.24</v>
      </c>
    </row>
    <row r="36" spans="1:16" x14ac:dyDescent="0.2">
      <c r="A36" s="169" t="str">
        <f>IF(連結実質赤字比率に係る赤字・黒字の構成分析!C$34="",NA(),連結実質赤字比率に係る赤字・黒字の構成分析!C$34)</f>
        <v>病院事業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6.84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6.45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10437</v>
      </c>
      <c r="E42" s="170"/>
      <c r="F42" s="170"/>
      <c r="G42" s="170">
        <f>'実質公債費比率（分子）の構造'!L$52</f>
        <v>10402</v>
      </c>
      <c r="H42" s="170"/>
      <c r="I42" s="170"/>
      <c r="J42" s="170">
        <f>'実質公債費比率（分子）の構造'!M$52</f>
        <v>10384</v>
      </c>
      <c r="K42" s="170"/>
      <c r="L42" s="170"/>
      <c r="M42" s="170">
        <f>'実質公債費比率（分子）の構造'!N$52</f>
        <v>10185</v>
      </c>
      <c r="N42" s="170"/>
      <c r="O42" s="170"/>
      <c r="P42" s="170">
        <f>'実質公債費比率（分子）の構造'!O$52</f>
        <v>10095</v>
      </c>
    </row>
    <row r="43" spans="1:16" x14ac:dyDescent="0.2">
      <c r="A43" s="170" t="s">
        <v>16</v>
      </c>
      <c r="B43" s="170">
        <f>'実質公債費比率（分子）の構造'!K$51</f>
        <v>0</v>
      </c>
      <c r="C43" s="170"/>
      <c r="D43" s="170"/>
      <c r="E43" s="170">
        <f>'実質公債費比率（分子）の構造'!L$51</f>
        <v>12</v>
      </c>
      <c r="F43" s="170"/>
      <c r="G43" s="170"/>
      <c r="H43" s="170">
        <f>'実質公債費比率（分子）の構造'!M$51</f>
        <v>12</v>
      </c>
      <c r="I43" s="170"/>
      <c r="J43" s="170"/>
      <c r="K43" s="170">
        <f>'実質公債費比率（分子）の構造'!N$51</f>
        <v>7</v>
      </c>
      <c r="L43" s="170"/>
      <c r="M43" s="170"/>
      <c r="N43" s="170">
        <f>'実質公債費比率（分子）の構造'!O$51</f>
        <v>1</v>
      </c>
      <c r="O43" s="170"/>
      <c r="P43" s="170"/>
    </row>
    <row r="44" spans="1:16" x14ac:dyDescent="0.2">
      <c r="A44" s="170" t="s">
        <v>62</v>
      </c>
      <c r="B44" s="170">
        <f>'実質公債費比率（分子）の構造'!K$50</f>
        <v>28</v>
      </c>
      <c r="C44" s="170"/>
      <c r="D44" s="170"/>
      <c r="E44" s="170">
        <f>'実質公債費比率（分子）の構造'!L$50</f>
        <v>19</v>
      </c>
      <c r="F44" s="170"/>
      <c r="G44" s="170"/>
      <c r="H44" s="170">
        <f>'実質公債費比率（分子）の構造'!M$50</f>
        <v>14</v>
      </c>
      <c r="I44" s="170"/>
      <c r="J44" s="170"/>
      <c r="K44" s="170">
        <f>'実質公債費比率（分子）の構造'!N$50</f>
        <v>10</v>
      </c>
      <c r="L44" s="170"/>
      <c r="M44" s="170"/>
      <c r="N44" s="170">
        <f>'実質公債費比率（分子）の構造'!O$50</f>
        <v>211</v>
      </c>
      <c r="O44" s="170"/>
      <c r="P44" s="170"/>
    </row>
    <row r="45" spans="1:16" x14ac:dyDescent="0.2">
      <c r="A45" s="170" t="s">
        <v>63</v>
      </c>
      <c r="B45" s="170">
        <f>'実質公債費比率（分子）の構造'!K$49</f>
        <v>332</v>
      </c>
      <c r="C45" s="170"/>
      <c r="D45" s="170"/>
      <c r="E45" s="170">
        <f>'実質公債費比率（分子）の構造'!L$49</f>
        <v>349</v>
      </c>
      <c r="F45" s="170"/>
      <c r="G45" s="170"/>
      <c r="H45" s="170">
        <f>'実質公債費比率（分子）の構造'!M$49</f>
        <v>358</v>
      </c>
      <c r="I45" s="170"/>
      <c r="J45" s="170"/>
      <c r="K45" s="170">
        <f>'実質公債費比率（分子）の構造'!N$49</f>
        <v>319</v>
      </c>
      <c r="L45" s="170"/>
      <c r="M45" s="170"/>
      <c r="N45" s="170">
        <f>'実質公債費比率（分子）の構造'!O$49</f>
        <v>262</v>
      </c>
      <c r="O45" s="170"/>
      <c r="P45" s="170"/>
    </row>
    <row r="46" spans="1:16" x14ac:dyDescent="0.2">
      <c r="A46" s="170" t="s">
        <v>64</v>
      </c>
      <c r="B46" s="170">
        <f>'実質公債費比率（分子）の構造'!K$48</f>
        <v>4515</v>
      </c>
      <c r="C46" s="170"/>
      <c r="D46" s="170"/>
      <c r="E46" s="170">
        <f>'実質公債費比率（分子）の構造'!L$48</f>
        <v>4214</v>
      </c>
      <c r="F46" s="170"/>
      <c r="G46" s="170"/>
      <c r="H46" s="170">
        <f>'実質公債費比率（分子）の構造'!M$48</f>
        <v>4098</v>
      </c>
      <c r="I46" s="170"/>
      <c r="J46" s="170"/>
      <c r="K46" s="170">
        <f>'実質公債費比率（分子）の構造'!N$48</f>
        <v>4013</v>
      </c>
      <c r="L46" s="170"/>
      <c r="M46" s="170"/>
      <c r="N46" s="170">
        <f>'実質公債費比率（分子）の構造'!O$48</f>
        <v>3769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9603</v>
      </c>
      <c r="C49" s="170"/>
      <c r="D49" s="170"/>
      <c r="E49" s="170">
        <f>'実質公債費比率（分子）の構造'!L$45</f>
        <v>9484</v>
      </c>
      <c r="F49" s="170"/>
      <c r="G49" s="170"/>
      <c r="H49" s="170">
        <f>'実質公債費比率（分子）の構造'!M$45</f>
        <v>9554</v>
      </c>
      <c r="I49" s="170"/>
      <c r="J49" s="170"/>
      <c r="K49" s="170">
        <f>'実質公債費比率（分子）の構造'!N$45</f>
        <v>9732</v>
      </c>
      <c r="L49" s="170"/>
      <c r="M49" s="170"/>
      <c r="N49" s="170">
        <f>'実質公債費比率（分子）の構造'!O$45</f>
        <v>9715</v>
      </c>
      <c r="O49" s="170"/>
      <c r="P49" s="170"/>
    </row>
    <row r="50" spans="1:16" x14ac:dyDescent="0.2">
      <c r="A50" s="170" t="s">
        <v>67</v>
      </c>
      <c r="B50" s="170" t="e">
        <f>NA()</f>
        <v>#N/A</v>
      </c>
      <c r="C50" s="170">
        <f>IF(ISNUMBER('実質公債費比率（分子）の構造'!K$53),'実質公債費比率（分子）の構造'!K$53,NA())</f>
        <v>4041</v>
      </c>
      <c r="D50" s="170" t="e">
        <f>NA()</f>
        <v>#N/A</v>
      </c>
      <c r="E50" s="170" t="e">
        <f>NA()</f>
        <v>#N/A</v>
      </c>
      <c r="F50" s="170">
        <f>IF(ISNUMBER('実質公債費比率（分子）の構造'!L$53),'実質公債費比率（分子）の構造'!L$53,NA())</f>
        <v>3676</v>
      </c>
      <c r="G50" s="170" t="e">
        <f>NA()</f>
        <v>#N/A</v>
      </c>
      <c r="H50" s="170" t="e">
        <f>NA()</f>
        <v>#N/A</v>
      </c>
      <c r="I50" s="170">
        <f>IF(ISNUMBER('実質公債費比率（分子）の構造'!M$53),'実質公債費比率（分子）の構造'!M$53,NA())</f>
        <v>3652</v>
      </c>
      <c r="J50" s="170" t="e">
        <f>NA()</f>
        <v>#N/A</v>
      </c>
      <c r="K50" s="170" t="e">
        <f>NA()</f>
        <v>#N/A</v>
      </c>
      <c r="L50" s="170">
        <f>IF(ISNUMBER('実質公債費比率（分子）の構造'!N$53),'実質公債費比率（分子）の構造'!N$53,NA())</f>
        <v>3896</v>
      </c>
      <c r="M50" s="170" t="e">
        <f>NA()</f>
        <v>#N/A</v>
      </c>
      <c r="N50" s="170" t="e">
        <f>NA()</f>
        <v>#N/A</v>
      </c>
      <c r="O50" s="170">
        <f>IF(ISNUMBER('実質公債費比率（分子）の構造'!O$53),'実質公債費比率（分子）の構造'!O$53,NA())</f>
        <v>3863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110585</v>
      </c>
      <c r="E56" s="169"/>
      <c r="F56" s="169"/>
      <c r="G56" s="169">
        <f>'将来負担比率（分子）の構造'!J$52</f>
        <v>109620</v>
      </c>
      <c r="H56" s="169"/>
      <c r="I56" s="169"/>
      <c r="J56" s="169">
        <f>'将来負担比率（分子）の構造'!K$52</f>
        <v>108593</v>
      </c>
      <c r="K56" s="169"/>
      <c r="L56" s="169"/>
      <c r="M56" s="169">
        <f>'将来負担比率（分子）の構造'!L$52</f>
        <v>104735</v>
      </c>
      <c r="N56" s="169"/>
      <c r="O56" s="169"/>
      <c r="P56" s="169">
        <f>'将来負担比率（分子）の構造'!M$52</f>
        <v>102780</v>
      </c>
    </row>
    <row r="57" spans="1:16" x14ac:dyDescent="0.2">
      <c r="A57" s="169" t="s">
        <v>42</v>
      </c>
      <c r="B57" s="169"/>
      <c r="C57" s="169"/>
      <c r="D57" s="169">
        <f>'将来負担比率（分子）の構造'!I$51</f>
        <v>17989</v>
      </c>
      <c r="E57" s="169"/>
      <c r="F57" s="169"/>
      <c r="G57" s="169">
        <f>'将来負担比率（分子）の構造'!J$51</f>
        <v>17818</v>
      </c>
      <c r="H57" s="169"/>
      <c r="I57" s="169"/>
      <c r="J57" s="169">
        <f>'将来負担比率（分子）の構造'!K$51</f>
        <v>18048</v>
      </c>
      <c r="K57" s="169"/>
      <c r="L57" s="169"/>
      <c r="M57" s="169">
        <f>'将来負担比率（分子）の構造'!L$51</f>
        <v>18503</v>
      </c>
      <c r="N57" s="169"/>
      <c r="O57" s="169"/>
      <c r="P57" s="169">
        <f>'将来負担比率（分子）の構造'!M$51</f>
        <v>17206</v>
      </c>
    </row>
    <row r="58" spans="1:16" x14ac:dyDescent="0.2">
      <c r="A58" s="169" t="s">
        <v>41</v>
      </c>
      <c r="B58" s="169"/>
      <c r="C58" s="169"/>
      <c r="D58" s="169">
        <f>'将来負担比率（分子）の構造'!I$50</f>
        <v>13514</v>
      </c>
      <c r="E58" s="169"/>
      <c r="F58" s="169"/>
      <c r="G58" s="169">
        <f>'将来負担比率（分子）の構造'!J$50</f>
        <v>12537</v>
      </c>
      <c r="H58" s="169"/>
      <c r="I58" s="169"/>
      <c r="J58" s="169">
        <f>'将来負担比率（分子）の構造'!K$50</f>
        <v>13457</v>
      </c>
      <c r="K58" s="169"/>
      <c r="L58" s="169"/>
      <c r="M58" s="169">
        <f>'将来負担比率（分子）の構造'!L$50</f>
        <v>14404</v>
      </c>
      <c r="N58" s="169"/>
      <c r="O58" s="169"/>
      <c r="P58" s="169">
        <f>'将来負担比率（分子）の構造'!M$50</f>
        <v>14374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1990</v>
      </c>
      <c r="C61" s="169"/>
      <c r="D61" s="169"/>
      <c r="E61" s="169">
        <f>'将来負担比率（分子）の構造'!J$46</f>
        <v>2225</v>
      </c>
      <c r="F61" s="169"/>
      <c r="G61" s="169"/>
      <c r="H61" s="169">
        <f>'将来負担比率（分子）の構造'!K$46</f>
        <v>2047</v>
      </c>
      <c r="I61" s="169"/>
      <c r="J61" s="169"/>
      <c r="K61" s="169">
        <f>'将来負担比率（分子）の構造'!L$46</f>
        <v>2127</v>
      </c>
      <c r="L61" s="169"/>
      <c r="M61" s="169"/>
      <c r="N61" s="169">
        <f>'将来負担比率（分子）の構造'!M$46</f>
        <v>2225</v>
      </c>
      <c r="O61" s="169"/>
      <c r="P61" s="169"/>
    </row>
    <row r="62" spans="1:16" x14ac:dyDescent="0.2">
      <c r="A62" s="169" t="s">
        <v>35</v>
      </c>
      <c r="B62" s="169">
        <f>'将来負担比率（分子）の構造'!I$45</f>
        <v>9260</v>
      </c>
      <c r="C62" s="169"/>
      <c r="D62" s="169"/>
      <c r="E62" s="169">
        <f>'将来負担比率（分子）の構造'!J$45</f>
        <v>9063</v>
      </c>
      <c r="F62" s="169"/>
      <c r="G62" s="169"/>
      <c r="H62" s="169">
        <f>'将来負担比率（分子）の構造'!K$45</f>
        <v>8938</v>
      </c>
      <c r="I62" s="169"/>
      <c r="J62" s="169"/>
      <c r="K62" s="169">
        <f>'将来負担比率（分子）の構造'!L$45</f>
        <v>9037</v>
      </c>
      <c r="L62" s="169"/>
      <c r="M62" s="169"/>
      <c r="N62" s="169">
        <f>'将来負担比率（分子）の構造'!M$45</f>
        <v>9322</v>
      </c>
      <c r="O62" s="169"/>
      <c r="P62" s="169"/>
    </row>
    <row r="63" spans="1:16" x14ac:dyDescent="0.2">
      <c r="A63" s="169" t="s">
        <v>34</v>
      </c>
      <c r="B63" s="169">
        <f>'将来負担比率（分子）の構造'!I$44</f>
        <v>2101</v>
      </c>
      <c r="C63" s="169"/>
      <c r="D63" s="169"/>
      <c r="E63" s="169">
        <f>'将来負担比率（分子）の構造'!J$44</f>
        <v>1986</v>
      </c>
      <c r="F63" s="169"/>
      <c r="G63" s="169"/>
      <c r="H63" s="169">
        <f>'将来負担比率（分子）の構造'!K$44</f>
        <v>2001</v>
      </c>
      <c r="I63" s="169"/>
      <c r="J63" s="169"/>
      <c r="K63" s="169">
        <f>'将来負担比率（分子）の構造'!L$44</f>
        <v>1951</v>
      </c>
      <c r="L63" s="169"/>
      <c r="M63" s="169"/>
      <c r="N63" s="169">
        <f>'将来負担比率（分子）の構造'!M$44</f>
        <v>1828</v>
      </c>
      <c r="O63" s="169"/>
      <c r="P63" s="169"/>
    </row>
    <row r="64" spans="1:16" x14ac:dyDescent="0.2">
      <c r="A64" s="169" t="s">
        <v>33</v>
      </c>
      <c r="B64" s="169">
        <f>'将来負担比率（分子）の構造'!I$43</f>
        <v>46082</v>
      </c>
      <c r="C64" s="169"/>
      <c r="D64" s="169"/>
      <c r="E64" s="169">
        <f>'将来負担比率（分子）の構造'!J$43</f>
        <v>41854</v>
      </c>
      <c r="F64" s="169"/>
      <c r="G64" s="169"/>
      <c r="H64" s="169">
        <f>'将来負担比率（分子）の構造'!K$43</f>
        <v>38307</v>
      </c>
      <c r="I64" s="169"/>
      <c r="J64" s="169"/>
      <c r="K64" s="169">
        <f>'将来負担比率（分子）の構造'!L$43</f>
        <v>35216</v>
      </c>
      <c r="L64" s="169"/>
      <c r="M64" s="169"/>
      <c r="N64" s="169">
        <f>'将来負担比率（分子）の構造'!M$43</f>
        <v>33429</v>
      </c>
      <c r="O64" s="169"/>
      <c r="P64" s="169"/>
    </row>
    <row r="65" spans="1:16" x14ac:dyDescent="0.2">
      <c r="A65" s="169" t="s">
        <v>32</v>
      </c>
      <c r="B65" s="169">
        <f>'将来負担比率（分子）の構造'!I$42</f>
        <v>622</v>
      </c>
      <c r="C65" s="169"/>
      <c r="D65" s="169"/>
      <c r="E65" s="169">
        <f>'将来負担比率（分子）の構造'!J$42</f>
        <v>589</v>
      </c>
      <c r="F65" s="169"/>
      <c r="G65" s="169"/>
      <c r="H65" s="169">
        <f>'将来負担比率（分子）の構造'!K$42</f>
        <v>551</v>
      </c>
      <c r="I65" s="169"/>
      <c r="J65" s="169"/>
      <c r="K65" s="169">
        <f>'将来負担比率（分子）の構造'!L$42</f>
        <v>520</v>
      </c>
      <c r="L65" s="169"/>
      <c r="M65" s="169"/>
      <c r="N65" s="169">
        <f>'将来負担比率（分子）の構造'!M$42</f>
        <v>3634</v>
      </c>
      <c r="O65" s="169"/>
      <c r="P65" s="169"/>
    </row>
    <row r="66" spans="1:16" x14ac:dyDescent="0.2">
      <c r="A66" s="169" t="s">
        <v>31</v>
      </c>
      <c r="B66" s="169">
        <f>'将来負担比率（分子）の構造'!I$41</f>
        <v>110750</v>
      </c>
      <c r="C66" s="169"/>
      <c r="D66" s="169"/>
      <c r="E66" s="169">
        <f>'将来負担比率（分子）の構造'!J$41</f>
        <v>112833</v>
      </c>
      <c r="F66" s="169"/>
      <c r="G66" s="169"/>
      <c r="H66" s="169">
        <f>'将来負担比率（分子）の構造'!K$41</f>
        <v>116095</v>
      </c>
      <c r="I66" s="169"/>
      <c r="J66" s="169"/>
      <c r="K66" s="169">
        <f>'将来負担比率（分子）の構造'!L$41</f>
        <v>115229</v>
      </c>
      <c r="L66" s="169"/>
      <c r="M66" s="169"/>
      <c r="N66" s="169">
        <f>'将来負担比率（分子）の構造'!M$41</f>
        <v>111749</v>
      </c>
      <c r="O66" s="169"/>
      <c r="P66" s="169"/>
    </row>
    <row r="67" spans="1:16" x14ac:dyDescent="0.2">
      <c r="A67" s="169" t="s">
        <v>71</v>
      </c>
      <c r="B67" s="169" t="e">
        <f>NA()</f>
        <v>#N/A</v>
      </c>
      <c r="C67" s="169">
        <f>IF(ISNUMBER('将来負担比率（分子）の構造'!I$53), IF('将来負担比率（分子）の構造'!I$53 &lt; 0, 0, '将来負担比率（分子）の構造'!I$53), NA())</f>
        <v>28717</v>
      </c>
      <c r="D67" s="169" t="e">
        <f>NA()</f>
        <v>#N/A</v>
      </c>
      <c r="E67" s="169" t="e">
        <f>NA()</f>
        <v>#N/A</v>
      </c>
      <c r="F67" s="169">
        <f>IF(ISNUMBER('将来負担比率（分子）の構造'!J$53), IF('将来負担比率（分子）の構造'!J$53 &lt; 0, 0, '将来負担比率（分子）の構造'!J$53), NA())</f>
        <v>28575</v>
      </c>
      <c r="G67" s="169" t="e">
        <f>NA()</f>
        <v>#N/A</v>
      </c>
      <c r="H67" s="169" t="e">
        <f>NA()</f>
        <v>#N/A</v>
      </c>
      <c r="I67" s="169">
        <f>IF(ISNUMBER('将来負担比率（分子）の構造'!K$53), IF('将来負担比率（分子）の構造'!K$53 &lt; 0, 0, '将来負担比率（分子）の構造'!K$53), NA())</f>
        <v>27841</v>
      </c>
      <c r="J67" s="169" t="e">
        <f>NA()</f>
        <v>#N/A</v>
      </c>
      <c r="K67" s="169" t="e">
        <f>NA()</f>
        <v>#N/A</v>
      </c>
      <c r="L67" s="169">
        <f>IF(ISNUMBER('将来負担比率（分子）の構造'!L$53), IF('将来負担比率（分子）の構造'!L$53 &lt; 0, 0, '将来負担比率（分子）の構造'!L$53), NA())</f>
        <v>26438</v>
      </c>
      <c r="M67" s="169" t="e">
        <f>NA()</f>
        <v>#N/A</v>
      </c>
      <c r="N67" s="169" t="e">
        <f>NA()</f>
        <v>#N/A</v>
      </c>
      <c r="O67" s="169">
        <f>IF(ISNUMBER('将来負担比率（分子）の構造'!M$53), IF('将来負担比率（分子）の構造'!M$53 &lt; 0, 0, '将来負担比率（分子）の構造'!M$53), NA())</f>
        <v>27826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3520</v>
      </c>
      <c r="C72" s="173">
        <f>基金残高に係る経年分析!G55</f>
        <v>3757</v>
      </c>
      <c r="D72" s="173">
        <f>基金残高に係る経年分析!H55</f>
        <v>3772</v>
      </c>
    </row>
    <row r="73" spans="1:16" x14ac:dyDescent="0.2">
      <c r="A73" s="172" t="s">
        <v>74</v>
      </c>
      <c r="B73" s="173">
        <f>基金残高に係る経年分析!F56</f>
        <v>1034</v>
      </c>
      <c r="C73" s="173">
        <f>基金残高に係る経年分析!G56</f>
        <v>1043</v>
      </c>
      <c r="D73" s="173">
        <f>基金残高に係る経年分析!H56</f>
        <v>1301</v>
      </c>
    </row>
    <row r="74" spans="1:16" x14ac:dyDescent="0.2">
      <c r="A74" s="172" t="s">
        <v>75</v>
      </c>
      <c r="B74" s="173">
        <f>基金残高に係る経年分析!F57</f>
        <v>5843</v>
      </c>
      <c r="C74" s="173">
        <f>基金残高に係る経年分析!G57</f>
        <v>6024</v>
      </c>
      <c r="D74" s="173">
        <f>基金残高に係る経年分析!H57</f>
        <v>5607</v>
      </c>
    </row>
  </sheetData>
  <sheetProtection algorithmName="SHA-512" hashValue="tVizHmUBXDFJSmzJej6s7Z2FZ4NlNOtxQSZrn/8WJssQRhzbSr6LloEFSwcFSjbPEbvAo8Ll6wFkTthgsehZGg==" saltValue="JKeFGVwv4ffSrtYyKksz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24303173</v>
      </c>
      <c r="S5" s="600"/>
      <c r="T5" s="600"/>
      <c r="U5" s="600"/>
      <c r="V5" s="600"/>
      <c r="W5" s="600"/>
      <c r="X5" s="600"/>
      <c r="Y5" s="601"/>
      <c r="Z5" s="602">
        <v>21.3</v>
      </c>
      <c r="AA5" s="602"/>
      <c r="AB5" s="602"/>
      <c r="AC5" s="602"/>
      <c r="AD5" s="603">
        <v>23755558</v>
      </c>
      <c r="AE5" s="603"/>
      <c r="AF5" s="603"/>
      <c r="AG5" s="603"/>
      <c r="AH5" s="603"/>
      <c r="AI5" s="603"/>
      <c r="AJ5" s="603"/>
      <c r="AK5" s="603"/>
      <c r="AL5" s="604">
        <v>45.6</v>
      </c>
      <c r="AM5" s="605"/>
      <c r="AN5" s="605"/>
      <c r="AO5" s="606"/>
      <c r="AP5" s="596" t="s">
        <v>216</v>
      </c>
      <c r="AQ5" s="597"/>
      <c r="AR5" s="597"/>
      <c r="AS5" s="597"/>
      <c r="AT5" s="597"/>
      <c r="AU5" s="597"/>
      <c r="AV5" s="597"/>
      <c r="AW5" s="597"/>
      <c r="AX5" s="597"/>
      <c r="AY5" s="597"/>
      <c r="AZ5" s="597"/>
      <c r="BA5" s="597"/>
      <c r="BB5" s="597"/>
      <c r="BC5" s="597"/>
      <c r="BD5" s="597"/>
      <c r="BE5" s="597"/>
      <c r="BF5" s="598"/>
      <c r="BG5" s="610">
        <v>23737070</v>
      </c>
      <c r="BH5" s="611"/>
      <c r="BI5" s="611"/>
      <c r="BJ5" s="611"/>
      <c r="BK5" s="611"/>
      <c r="BL5" s="611"/>
      <c r="BM5" s="611"/>
      <c r="BN5" s="612"/>
      <c r="BO5" s="613">
        <v>97.7</v>
      </c>
      <c r="BP5" s="613"/>
      <c r="BQ5" s="613"/>
      <c r="BR5" s="613"/>
      <c r="BS5" s="614">
        <v>1153386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703014</v>
      </c>
      <c r="S6" s="611"/>
      <c r="T6" s="611"/>
      <c r="U6" s="611"/>
      <c r="V6" s="611"/>
      <c r="W6" s="611"/>
      <c r="X6" s="611"/>
      <c r="Y6" s="612"/>
      <c r="Z6" s="613">
        <v>0.6</v>
      </c>
      <c r="AA6" s="613"/>
      <c r="AB6" s="613"/>
      <c r="AC6" s="613"/>
      <c r="AD6" s="614">
        <v>703014</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23737070</v>
      </c>
      <c r="BH6" s="611"/>
      <c r="BI6" s="611"/>
      <c r="BJ6" s="611"/>
      <c r="BK6" s="611"/>
      <c r="BL6" s="611"/>
      <c r="BM6" s="611"/>
      <c r="BN6" s="612"/>
      <c r="BO6" s="613">
        <v>97.7</v>
      </c>
      <c r="BP6" s="613"/>
      <c r="BQ6" s="613"/>
      <c r="BR6" s="613"/>
      <c r="BS6" s="614">
        <v>1153386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443217</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442135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13462</v>
      </c>
      <c r="S7" s="611"/>
      <c r="T7" s="611"/>
      <c r="U7" s="611"/>
      <c r="V7" s="611"/>
      <c r="W7" s="611"/>
      <c r="X7" s="611"/>
      <c r="Y7" s="612"/>
      <c r="Z7" s="613">
        <v>0</v>
      </c>
      <c r="AA7" s="613"/>
      <c r="AB7" s="613"/>
      <c r="AC7" s="613"/>
      <c r="AD7" s="614">
        <v>13462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10361676</v>
      </c>
      <c r="BH7" s="611"/>
      <c r="BI7" s="611"/>
      <c r="BJ7" s="611"/>
      <c r="BK7" s="611"/>
      <c r="BL7" s="611"/>
      <c r="BM7" s="611"/>
      <c r="BN7" s="612"/>
      <c r="BO7" s="613">
        <v>42.6</v>
      </c>
      <c r="BP7" s="613"/>
      <c r="BQ7" s="613"/>
      <c r="BR7" s="613"/>
      <c r="BS7" s="614">
        <v>404177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11395987</v>
      </c>
      <c r="CS7" s="611"/>
      <c r="CT7" s="611"/>
      <c r="CU7" s="611"/>
      <c r="CV7" s="611"/>
      <c r="CW7" s="611"/>
      <c r="CX7" s="611"/>
      <c r="CY7" s="612"/>
      <c r="CZ7" s="613">
        <v>10.199999999999999</v>
      </c>
      <c r="DA7" s="613"/>
      <c r="DB7" s="613"/>
      <c r="DC7" s="613"/>
      <c r="DD7" s="619">
        <v>1865185</v>
      </c>
      <c r="DE7" s="611"/>
      <c r="DF7" s="611"/>
      <c r="DG7" s="611"/>
      <c r="DH7" s="611"/>
      <c r="DI7" s="611"/>
      <c r="DJ7" s="611"/>
      <c r="DK7" s="611"/>
      <c r="DL7" s="611"/>
      <c r="DM7" s="611"/>
      <c r="DN7" s="611"/>
      <c r="DO7" s="611"/>
      <c r="DP7" s="612"/>
      <c r="DQ7" s="619">
        <v>7237336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130681</v>
      </c>
      <c r="S8" s="611"/>
      <c r="T8" s="611"/>
      <c r="U8" s="611"/>
      <c r="V8" s="611"/>
      <c r="W8" s="611"/>
      <c r="X8" s="611"/>
      <c r="Y8" s="612"/>
      <c r="Z8" s="613">
        <v>0.1</v>
      </c>
      <c r="AA8" s="613"/>
      <c r="AB8" s="613"/>
      <c r="AC8" s="613"/>
      <c r="AD8" s="614">
        <v>130681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325706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39062018</v>
      </c>
      <c r="CS8" s="611"/>
      <c r="CT8" s="611"/>
      <c r="CU8" s="611"/>
      <c r="CV8" s="611"/>
      <c r="CW8" s="611"/>
      <c r="CX8" s="611"/>
      <c r="CY8" s="612"/>
      <c r="CZ8" s="613">
        <v>35.1</v>
      </c>
      <c r="DA8" s="613"/>
      <c r="DB8" s="613"/>
      <c r="DC8" s="613"/>
      <c r="DD8" s="619">
        <v>915772</v>
      </c>
      <c r="DE8" s="611"/>
      <c r="DF8" s="611"/>
      <c r="DG8" s="611"/>
      <c r="DH8" s="611"/>
      <c r="DI8" s="611"/>
      <c r="DJ8" s="611"/>
      <c r="DK8" s="611"/>
      <c r="DL8" s="611"/>
      <c r="DM8" s="611"/>
      <c r="DN8" s="611"/>
      <c r="DO8" s="611"/>
      <c r="DP8" s="612"/>
      <c r="DQ8" s="619">
        <v>20406382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151356</v>
      </c>
      <c r="S9" s="611"/>
      <c r="T9" s="611"/>
      <c r="U9" s="611"/>
      <c r="V9" s="611"/>
      <c r="W9" s="611"/>
      <c r="X9" s="611"/>
      <c r="Y9" s="612"/>
      <c r="Z9" s="613">
        <v>0.1</v>
      </c>
      <c r="AA9" s="613"/>
      <c r="AB9" s="613"/>
      <c r="AC9" s="613"/>
      <c r="AD9" s="614">
        <v>151356</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8340549</v>
      </c>
      <c r="BH9" s="611"/>
      <c r="BI9" s="611"/>
      <c r="BJ9" s="611"/>
      <c r="BK9" s="611"/>
      <c r="BL9" s="611"/>
      <c r="BM9" s="611"/>
      <c r="BN9" s="612"/>
      <c r="BO9" s="613">
        <v>34.299999999999997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8255943</v>
      </c>
      <c r="CS9" s="611"/>
      <c r="CT9" s="611"/>
      <c r="CU9" s="611"/>
      <c r="CV9" s="611"/>
      <c r="CW9" s="611"/>
      <c r="CX9" s="611"/>
      <c r="CY9" s="612"/>
      <c r="CZ9" s="613">
        <v>7.4</v>
      </c>
      <c r="DA9" s="613"/>
      <c r="DB9" s="613"/>
      <c r="DC9" s="613"/>
      <c r="DD9" s="619">
        <v>23745</v>
      </c>
      <c r="DE9" s="611"/>
      <c r="DF9" s="611"/>
      <c r="DG9" s="611"/>
      <c r="DH9" s="611"/>
      <c r="DI9" s="611"/>
      <c r="DJ9" s="611"/>
      <c r="DK9" s="611"/>
      <c r="DL9" s="611"/>
      <c r="DM9" s="611"/>
      <c r="DN9" s="611"/>
      <c r="DO9" s="611"/>
      <c r="DP9" s="612"/>
      <c r="DQ9" s="619">
        <v>6639605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659817</v>
      </c>
      <c r="BH10" s="611"/>
      <c r="BI10" s="611"/>
      <c r="BJ10" s="611"/>
      <c r="BK10" s="611"/>
      <c r="BL10" s="611"/>
      <c r="BM10" s="611"/>
      <c r="BN10" s="612"/>
      <c r="BO10" s="613">
        <v>2.7</v>
      </c>
      <c r="BP10" s="613"/>
      <c r="BQ10" s="613"/>
      <c r="BR10" s="613"/>
      <c r="BS10" s="614">
        <v>109534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4700673</v>
      </c>
      <c r="S11" s="611"/>
      <c r="T11" s="611"/>
      <c r="U11" s="611"/>
      <c r="V11" s="611"/>
      <c r="W11" s="611"/>
      <c r="X11" s="611"/>
      <c r="Y11" s="612"/>
      <c r="Z11" s="615">
        <v>4.0999999999999996</v>
      </c>
      <c r="AA11" s="616"/>
      <c r="AB11" s="616"/>
      <c r="AC11" s="622"/>
      <c r="AD11" s="619">
        <v>4700673</v>
      </c>
      <c r="AE11" s="611"/>
      <c r="AF11" s="611"/>
      <c r="AG11" s="611"/>
      <c r="AH11" s="611"/>
      <c r="AI11" s="611"/>
      <c r="AJ11" s="611"/>
      <c r="AK11" s="612"/>
      <c r="AL11" s="615">
        <v>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1035604</v>
      </c>
      <c r="BH11" s="611"/>
      <c r="BI11" s="611"/>
      <c r="BJ11" s="611"/>
      <c r="BK11" s="611"/>
      <c r="BL11" s="611"/>
      <c r="BM11" s="611"/>
      <c r="BN11" s="612"/>
      <c r="BO11" s="613">
        <v>4.3</v>
      </c>
      <c r="BP11" s="613"/>
      <c r="BQ11" s="613"/>
      <c r="BR11" s="613"/>
      <c r="BS11" s="614">
        <v>294643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3455600</v>
      </c>
      <c r="CS11" s="611"/>
      <c r="CT11" s="611"/>
      <c r="CU11" s="611"/>
      <c r="CV11" s="611"/>
      <c r="CW11" s="611"/>
      <c r="CX11" s="611"/>
      <c r="CY11" s="612"/>
      <c r="CZ11" s="613">
        <v>3.1</v>
      </c>
      <c r="DA11" s="613"/>
      <c r="DB11" s="613"/>
      <c r="DC11" s="613"/>
      <c r="DD11" s="619">
        <v>394225</v>
      </c>
      <c r="DE11" s="611"/>
      <c r="DF11" s="611"/>
      <c r="DG11" s="611"/>
      <c r="DH11" s="611"/>
      <c r="DI11" s="611"/>
      <c r="DJ11" s="611"/>
      <c r="DK11" s="611"/>
      <c r="DL11" s="611"/>
      <c r="DM11" s="611"/>
      <c r="DN11" s="611"/>
      <c r="DO11" s="611"/>
      <c r="DP11" s="612"/>
      <c r="DQ11" s="619">
        <v>2427640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18319</v>
      </c>
      <c r="S12" s="611"/>
      <c r="T12" s="611"/>
      <c r="U12" s="611"/>
      <c r="V12" s="611"/>
      <c r="W12" s="611"/>
      <c r="X12" s="611"/>
      <c r="Y12" s="612"/>
      <c r="Z12" s="613">
        <v>0</v>
      </c>
      <c r="AA12" s="613"/>
      <c r="AB12" s="613"/>
      <c r="AC12" s="613"/>
      <c r="AD12" s="614">
        <v>18319</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11363457</v>
      </c>
      <c r="BH12" s="611"/>
      <c r="BI12" s="611"/>
      <c r="BJ12" s="611"/>
      <c r="BK12" s="611"/>
      <c r="BL12" s="611"/>
      <c r="BM12" s="611"/>
      <c r="BN12" s="612"/>
      <c r="BO12" s="613">
        <v>46.8</v>
      </c>
      <c r="BP12" s="613"/>
      <c r="BQ12" s="613"/>
      <c r="BR12" s="613"/>
      <c r="BS12" s="614">
        <v>749209</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15812142</v>
      </c>
      <c r="CS12" s="611"/>
      <c r="CT12" s="611"/>
      <c r="CU12" s="611"/>
      <c r="CV12" s="611"/>
      <c r="CW12" s="611"/>
      <c r="CX12" s="611"/>
      <c r="CY12" s="612"/>
      <c r="CZ12" s="613">
        <v>14.2</v>
      </c>
      <c r="DA12" s="613"/>
      <c r="DB12" s="613"/>
      <c r="DC12" s="613"/>
      <c r="DD12" s="619">
        <v>162263</v>
      </c>
      <c r="DE12" s="611"/>
      <c r="DF12" s="611"/>
      <c r="DG12" s="611"/>
      <c r="DH12" s="611"/>
      <c r="DI12" s="611"/>
      <c r="DJ12" s="611"/>
      <c r="DK12" s="611"/>
      <c r="DL12" s="611"/>
      <c r="DM12" s="611"/>
      <c r="DN12" s="611"/>
      <c r="DO12" s="611"/>
      <c r="DP12" s="612"/>
      <c r="DQ12" s="619">
        <v>1491371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11244027</v>
      </c>
      <c r="BH13" s="611"/>
      <c r="BI13" s="611"/>
      <c r="BJ13" s="611"/>
      <c r="BK13" s="611"/>
      <c r="BL13" s="611"/>
      <c r="BM13" s="611"/>
      <c r="BN13" s="612"/>
      <c r="BO13" s="613">
        <v>46.3</v>
      </c>
      <c r="BP13" s="613"/>
      <c r="BQ13" s="613"/>
      <c r="BR13" s="613"/>
      <c r="BS13" s="614">
        <v>749209</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6409926</v>
      </c>
      <c r="CS13" s="611"/>
      <c r="CT13" s="611"/>
      <c r="CU13" s="611"/>
      <c r="CV13" s="611"/>
      <c r="CW13" s="611"/>
      <c r="CX13" s="611"/>
      <c r="CY13" s="612"/>
      <c r="CZ13" s="613">
        <v>5.8</v>
      </c>
      <c r="DA13" s="613"/>
      <c r="DB13" s="613"/>
      <c r="DC13" s="613"/>
      <c r="DD13" s="619">
        <v>1434638</v>
      </c>
      <c r="DE13" s="611"/>
      <c r="DF13" s="611"/>
      <c r="DG13" s="611"/>
      <c r="DH13" s="611"/>
      <c r="DI13" s="611"/>
      <c r="DJ13" s="611"/>
      <c r="DK13" s="611"/>
      <c r="DL13" s="611"/>
      <c r="DM13" s="611"/>
      <c r="DN13" s="611"/>
      <c r="DO13" s="611"/>
      <c r="DP13" s="612"/>
      <c r="DQ13" s="619">
        <v>4630487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6453</v>
      </c>
      <c r="S14" s="611"/>
      <c r="T14" s="611"/>
      <c r="U14" s="611"/>
      <c r="V14" s="611"/>
      <c r="W14" s="611"/>
      <c r="X14" s="611"/>
      <c r="Y14" s="612"/>
      <c r="Z14" s="613">
        <v>0</v>
      </c>
      <c r="AA14" s="613"/>
      <c r="AB14" s="613"/>
      <c r="AC14" s="613"/>
      <c r="AD14" s="614">
        <v>6453</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705956</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2619883</v>
      </c>
      <c r="CS14" s="611"/>
      <c r="CT14" s="611"/>
      <c r="CU14" s="611"/>
      <c r="CV14" s="611"/>
      <c r="CW14" s="611"/>
      <c r="CX14" s="611"/>
      <c r="CY14" s="612"/>
      <c r="CZ14" s="613">
        <v>2.4</v>
      </c>
      <c r="DA14" s="613"/>
      <c r="DB14" s="613"/>
      <c r="DC14" s="613"/>
      <c r="DD14" s="619">
        <v>57230</v>
      </c>
      <c r="DE14" s="611"/>
      <c r="DF14" s="611"/>
      <c r="DG14" s="611"/>
      <c r="DH14" s="611"/>
      <c r="DI14" s="611"/>
      <c r="DJ14" s="611"/>
      <c r="DK14" s="611"/>
      <c r="DL14" s="611"/>
      <c r="DM14" s="611"/>
      <c r="DN14" s="611"/>
      <c r="DO14" s="611"/>
      <c r="DP14" s="612"/>
      <c r="DQ14" s="619">
        <v>2463314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1305981</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10592272</v>
      </c>
      <c r="CS15" s="611"/>
      <c r="CT15" s="611"/>
      <c r="CU15" s="611"/>
      <c r="CV15" s="611"/>
      <c r="CW15" s="611"/>
      <c r="CX15" s="611"/>
      <c r="CY15" s="612"/>
      <c r="CZ15" s="613">
        <v>9.5</v>
      </c>
      <c r="DA15" s="613"/>
      <c r="DB15" s="613"/>
      <c r="DC15" s="613"/>
      <c r="DD15" s="619">
        <v>2145446</v>
      </c>
      <c r="DE15" s="611"/>
      <c r="DF15" s="611"/>
      <c r="DG15" s="611"/>
      <c r="DH15" s="611"/>
      <c r="DI15" s="611"/>
      <c r="DJ15" s="611"/>
      <c r="DK15" s="611"/>
      <c r="DL15" s="611"/>
      <c r="DM15" s="611"/>
      <c r="DN15" s="611"/>
      <c r="DO15" s="611"/>
      <c r="DP15" s="612"/>
      <c r="DQ15" s="619">
        <v>6471497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68271</v>
      </c>
      <c r="S16" s="611"/>
      <c r="T16" s="611"/>
      <c r="U16" s="611"/>
      <c r="V16" s="611"/>
      <c r="W16" s="611"/>
      <c r="X16" s="611"/>
      <c r="Y16" s="612"/>
      <c r="Z16" s="613">
        <v>0.1</v>
      </c>
      <c r="AA16" s="613"/>
      <c r="AB16" s="613"/>
      <c r="AC16" s="613"/>
      <c r="AD16" s="614">
        <v>68271</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2141283</v>
      </c>
      <c r="CS16" s="611"/>
      <c r="CT16" s="611"/>
      <c r="CU16" s="611"/>
      <c r="CV16" s="611"/>
      <c r="CW16" s="611"/>
      <c r="CX16" s="611"/>
      <c r="CY16" s="612"/>
      <c r="CZ16" s="613">
        <v>1.9</v>
      </c>
      <c r="DA16" s="613"/>
      <c r="DB16" s="613"/>
      <c r="DC16" s="613"/>
      <c r="DD16" s="619" t="s">
        <v>122</v>
      </c>
      <c r="DE16" s="611"/>
      <c r="DF16" s="611"/>
      <c r="DG16" s="611"/>
      <c r="DH16" s="611"/>
      <c r="DI16" s="611"/>
      <c r="DJ16" s="611"/>
      <c r="DK16" s="611"/>
      <c r="DL16" s="611"/>
      <c r="DM16" s="611"/>
      <c r="DN16" s="611"/>
      <c r="DO16" s="611"/>
      <c r="DP16" s="612"/>
      <c r="DQ16" s="619">
        <v>310824</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373971</v>
      </c>
      <c r="S17" s="611"/>
      <c r="T17" s="611"/>
      <c r="U17" s="611"/>
      <c r="V17" s="611"/>
      <c r="W17" s="611"/>
      <c r="X17" s="611"/>
      <c r="Y17" s="612"/>
      <c r="Z17" s="613">
        <v>0.3</v>
      </c>
      <c r="AA17" s="613"/>
      <c r="AB17" s="613"/>
      <c r="AC17" s="613"/>
      <c r="AD17" s="614">
        <v>373971</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11145794</v>
      </c>
      <c r="CS17" s="611"/>
      <c r="CT17" s="611"/>
      <c r="CU17" s="611"/>
      <c r="CV17" s="611"/>
      <c r="CW17" s="611"/>
      <c r="CX17" s="611"/>
      <c r="CY17" s="612"/>
      <c r="CZ17" s="613">
        <v>10</v>
      </c>
      <c r="DA17" s="613"/>
      <c r="DB17" s="613"/>
      <c r="DC17" s="613"/>
      <c r="DD17" s="619" t="s">
        <v>122</v>
      </c>
      <c r="DE17" s="611"/>
      <c r="DF17" s="611"/>
      <c r="DG17" s="611"/>
      <c r="DH17" s="611"/>
      <c r="DI17" s="611"/>
      <c r="DJ17" s="611"/>
      <c r="DK17" s="611"/>
      <c r="DL17" s="611"/>
      <c r="DM17" s="611"/>
      <c r="DN17" s="611"/>
      <c r="DO17" s="611"/>
      <c r="DP17" s="612"/>
      <c r="DQ17" s="619">
        <v>9068712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206581</v>
      </c>
      <c r="S18" s="611"/>
      <c r="T18" s="611"/>
      <c r="U18" s="611"/>
      <c r="V18" s="611"/>
      <c r="W18" s="611"/>
      <c r="X18" s="611"/>
      <c r="Y18" s="612"/>
      <c r="Z18" s="613">
        <v>0.2</v>
      </c>
      <c r="AA18" s="613"/>
      <c r="AB18" s="613"/>
      <c r="AC18" s="613"/>
      <c r="AD18" s="614">
        <v>206581</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175872</v>
      </c>
      <c r="S19" s="611"/>
      <c r="T19" s="611"/>
      <c r="U19" s="611"/>
      <c r="V19" s="611"/>
      <c r="W19" s="611"/>
      <c r="X19" s="611"/>
      <c r="Y19" s="612"/>
      <c r="Z19" s="613">
        <v>0.2</v>
      </c>
      <c r="AA19" s="613"/>
      <c r="AB19" s="613"/>
      <c r="AC19" s="613"/>
      <c r="AD19" s="614">
        <v>175872</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566103</v>
      </c>
      <c r="BH19" s="611"/>
      <c r="BI19" s="611"/>
      <c r="BJ19" s="611"/>
      <c r="BK19" s="611"/>
      <c r="BL19" s="611"/>
      <c r="BM19" s="611"/>
      <c r="BN19" s="612"/>
      <c r="BO19" s="613">
        <v>2.2999999999999998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30709</v>
      </c>
      <c r="S20" s="611"/>
      <c r="T20" s="611"/>
      <c r="U20" s="611"/>
      <c r="V20" s="611"/>
      <c r="W20" s="611"/>
      <c r="X20" s="611"/>
      <c r="Y20" s="612"/>
      <c r="Z20" s="613">
        <v>0</v>
      </c>
      <c r="AA20" s="613"/>
      <c r="AB20" s="613"/>
      <c r="AC20" s="613"/>
      <c r="AD20" s="614">
        <v>30709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566103</v>
      </c>
      <c r="BH20" s="611"/>
      <c r="BI20" s="611"/>
      <c r="BJ20" s="611"/>
      <c r="BK20" s="611"/>
      <c r="BL20" s="611"/>
      <c r="BM20" s="611"/>
      <c r="BN20" s="612"/>
      <c r="BO20" s="613">
        <v>2.2999999999999998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111334065</v>
      </c>
      <c r="CS20" s="611"/>
      <c r="CT20" s="611"/>
      <c r="CU20" s="611"/>
      <c r="CV20" s="611"/>
      <c r="CW20" s="611"/>
      <c r="CX20" s="611"/>
      <c r="CY20" s="612"/>
      <c r="CZ20" s="613">
        <v>100</v>
      </c>
      <c r="DA20" s="613"/>
      <c r="DB20" s="613"/>
      <c r="DC20" s="613"/>
      <c r="DD20" s="619">
        <v>6998504</v>
      </c>
      <c r="DE20" s="611"/>
      <c r="DF20" s="611"/>
      <c r="DG20" s="611"/>
      <c r="DH20" s="611"/>
      <c r="DI20" s="611"/>
      <c r="DJ20" s="611"/>
      <c r="DK20" s="611"/>
      <c r="DL20" s="611"/>
      <c r="DM20" s="611"/>
      <c r="DN20" s="611"/>
      <c r="DO20" s="611"/>
      <c r="DP20" s="612"/>
      <c r="DQ20" s="619">
        <v>61589303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24872310</v>
      </c>
      <c r="S21" s="611"/>
      <c r="T21" s="611"/>
      <c r="U21" s="611"/>
      <c r="V21" s="611"/>
      <c r="W21" s="611"/>
      <c r="X21" s="611"/>
      <c r="Y21" s="612"/>
      <c r="Z21" s="613">
        <v>21.8</v>
      </c>
      <c r="AA21" s="613"/>
      <c r="AB21" s="613"/>
      <c r="AC21" s="613"/>
      <c r="AD21" s="614">
        <v>21973364</v>
      </c>
      <c r="AE21" s="614"/>
      <c r="AF21" s="614"/>
      <c r="AG21" s="614"/>
      <c r="AH21" s="614"/>
      <c r="AI21" s="614"/>
      <c r="AJ21" s="614"/>
      <c r="AK21" s="614"/>
      <c r="AL21" s="615">
        <v>42.1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18488</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21973364</v>
      </c>
      <c r="S22" s="611"/>
      <c r="T22" s="611"/>
      <c r="U22" s="611"/>
      <c r="V22" s="611"/>
      <c r="W22" s="611"/>
      <c r="X22" s="611"/>
      <c r="Y22" s="612"/>
      <c r="Z22" s="613">
        <v>19.2</v>
      </c>
      <c r="AA22" s="613"/>
      <c r="AB22" s="613"/>
      <c r="AC22" s="613"/>
      <c r="AD22" s="614">
        <v>21973364</v>
      </c>
      <c r="AE22" s="614"/>
      <c r="AF22" s="614"/>
      <c r="AG22" s="614"/>
      <c r="AH22" s="614"/>
      <c r="AI22" s="614"/>
      <c r="AJ22" s="614"/>
      <c r="AK22" s="614"/>
      <c r="AL22" s="615">
        <v>42.1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2898946</v>
      </c>
      <c r="S23" s="611"/>
      <c r="T23" s="611"/>
      <c r="U23" s="611"/>
      <c r="V23" s="611"/>
      <c r="W23" s="611"/>
      <c r="X23" s="611"/>
      <c r="Y23" s="612"/>
      <c r="Z23" s="613">
        <v>2.5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547615</v>
      </c>
      <c r="BH23" s="611"/>
      <c r="BI23" s="611"/>
      <c r="BJ23" s="611"/>
      <c r="BK23" s="611"/>
      <c r="BL23" s="611"/>
      <c r="BM23" s="611"/>
      <c r="BN23" s="612"/>
      <c r="BO23" s="613">
        <v>2.2999999999999998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48013473</v>
      </c>
      <c r="CS24" s="600"/>
      <c r="CT24" s="600"/>
      <c r="CU24" s="600"/>
      <c r="CV24" s="600"/>
      <c r="CW24" s="600"/>
      <c r="CX24" s="600"/>
      <c r="CY24" s="601"/>
      <c r="CZ24" s="604">
        <v>43.1</v>
      </c>
      <c r="DA24" s="605"/>
      <c r="DB24" s="605"/>
      <c r="DC24" s="621"/>
      <c r="DD24" s="645">
        <v>29294658</v>
      </c>
      <c r="DE24" s="600"/>
      <c r="DF24" s="600"/>
      <c r="DG24" s="600"/>
      <c r="DH24" s="600"/>
      <c r="DI24" s="600"/>
      <c r="DJ24" s="600"/>
      <c r="DK24" s="601"/>
      <c r="DL24" s="645">
        <v>26041758</v>
      </c>
      <c r="DM24" s="600"/>
      <c r="DN24" s="600"/>
      <c r="DO24" s="600"/>
      <c r="DP24" s="600"/>
      <c r="DQ24" s="600"/>
      <c r="DR24" s="600"/>
      <c r="DS24" s="600"/>
      <c r="DT24" s="600"/>
      <c r="DU24" s="600"/>
      <c r="DV24" s="601"/>
      <c r="DW24" s="604">
        <v>49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55548264</v>
      </c>
      <c r="S25" s="611"/>
      <c r="T25" s="611"/>
      <c r="U25" s="611"/>
      <c r="V25" s="611"/>
      <c r="W25" s="611"/>
      <c r="X25" s="611"/>
      <c r="Y25" s="612"/>
      <c r="Z25" s="613">
        <v>48.6</v>
      </c>
      <c r="AA25" s="613"/>
      <c r="AB25" s="613"/>
      <c r="AC25" s="613"/>
      <c r="AD25" s="614">
        <v>52101703</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12678030</v>
      </c>
      <c r="CS25" s="642"/>
      <c r="CT25" s="642"/>
      <c r="CU25" s="642"/>
      <c r="CV25" s="642"/>
      <c r="CW25" s="642"/>
      <c r="CX25" s="642"/>
      <c r="CY25" s="643"/>
      <c r="CZ25" s="615">
        <v>11.4</v>
      </c>
      <c r="DA25" s="640"/>
      <c r="DB25" s="640"/>
      <c r="DC25" s="644"/>
      <c r="DD25" s="619">
        <v>11350188</v>
      </c>
      <c r="DE25" s="642"/>
      <c r="DF25" s="642"/>
      <c r="DG25" s="642"/>
      <c r="DH25" s="642"/>
      <c r="DI25" s="642"/>
      <c r="DJ25" s="642"/>
      <c r="DK25" s="643"/>
      <c r="DL25" s="619">
        <v>11033062</v>
      </c>
      <c r="DM25" s="642"/>
      <c r="DN25" s="642"/>
      <c r="DO25" s="642"/>
      <c r="DP25" s="642"/>
      <c r="DQ25" s="642"/>
      <c r="DR25" s="642"/>
      <c r="DS25" s="642"/>
      <c r="DT25" s="642"/>
      <c r="DU25" s="642"/>
      <c r="DV25" s="643"/>
      <c r="DW25" s="615">
        <v>20.8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17554</v>
      </c>
      <c r="S26" s="611"/>
      <c r="T26" s="611"/>
      <c r="U26" s="611"/>
      <c r="V26" s="611"/>
      <c r="W26" s="611"/>
      <c r="X26" s="611"/>
      <c r="Y26" s="612"/>
      <c r="Z26" s="613">
        <v>0</v>
      </c>
      <c r="AA26" s="613"/>
      <c r="AB26" s="613"/>
      <c r="AC26" s="613"/>
      <c r="AD26" s="614">
        <v>17554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7620978</v>
      </c>
      <c r="CS26" s="611"/>
      <c r="CT26" s="611"/>
      <c r="CU26" s="611"/>
      <c r="CV26" s="611"/>
      <c r="CW26" s="611"/>
      <c r="CX26" s="611"/>
      <c r="CY26" s="612"/>
      <c r="CZ26" s="615">
        <v>6.8</v>
      </c>
      <c r="DA26" s="640"/>
      <c r="DB26" s="640"/>
      <c r="DC26" s="644"/>
      <c r="DD26" s="619">
        <v>6838620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629168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24303173</v>
      </c>
      <c r="BH27" s="611"/>
      <c r="BI27" s="611"/>
      <c r="BJ27" s="611"/>
      <c r="BK27" s="611"/>
      <c r="BL27" s="611"/>
      <c r="BM27" s="611"/>
      <c r="BN27" s="612"/>
      <c r="BO27" s="613">
        <v>100</v>
      </c>
      <c r="BP27" s="613"/>
      <c r="BQ27" s="613"/>
      <c r="BR27" s="613"/>
      <c r="BS27" s="614">
        <v>1153386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24189695</v>
      </c>
      <c r="CS27" s="642"/>
      <c r="CT27" s="642"/>
      <c r="CU27" s="642"/>
      <c r="CV27" s="642"/>
      <c r="CW27" s="642"/>
      <c r="CX27" s="642"/>
      <c r="CY27" s="643"/>
      <c r="CZ27" s="615">
        <v>21.7</v>
      </c>
      <c r="DA27" s="640"/>
      <c r="DB27" s="640"/>
      <c r="DC27" s="644"/>
      <c r="DD27" s="619">
        <v>8875804</v>
      </c>
      <c r="DE27" s="642"/>
      <c r="DF27" s="642"/>
      <c r="DG27" s="642"/>
      <c r="DH27" s="642"/>
      <c r="DI27" s="642"/>
      <c r="DJ27" s="642"/>
      <c r="DK27" s="643"/>
      <c r="DL27" s="619">
        <v>5940640</v>
      </c>
      <c r="DM27" s="642"/>
      <c r="DN27" s="642"/>
      <c r="DO27" s="642"/>
      <c r="DP27" s="642"/>
      <c r="DQ27" s="642"/>
      <c r="DR27" s="642"/>
      <c r="DS27" s="642"/>
      <c r="DT27" s="642"/>
      <c r="DU27" s="642"/>
      <c r="DV27" s="643"/>
      <c r="DW27" s="615">
        <v>11.2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704923</v>
      </c>
      <c r="S28" s="611"/>
      <c r="T28" s="611"/>
      <c r="U28" s="611"/>
      <c r="V28" s="611"/>
      <c r="W28" s="611"/>
      <c r="X28" s="611"/>
      <c r="Y28" s="612"/>
      <c r="Z28" s="613">
        <v>0.6</v>
      </c>
      <c r="AA28" s="613"/>
      <c r="AB28" s="613"/>
      <c r="AC28" s="613"/>
      <c r="AD28" s="614">
        <v>31575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11145748</v>
      </c>
      <c r="CS28" s="611"/>
      <c r="CT28" s="611"/>
      <c r="CU28" s="611"/>
      <c r="CV28" s="611"/>
      <c r="CW28" s="611"/>
      <c r="CX28" s="611"/>
      <c r="CY28" s="612"/>
      <c r="CZ28" s="615">
        <v>10</v>
      </c>
      <c r="DA28" s="640"/>
      <c r="DB28" s="640"/>
      <c r="DC28" s="644"/>
      <c r="DD28" s="619">
        <v>9068666</v>
      </c>
      <c r="DE28" s="611"/>
      <c r="DF28" s="611"/>
      <c r="DG28" s="611"/>
      <c r="DH28" s="611"/>
      <c r="DI28" s="611"/>
      <c r="DJ28" s="611"/>
      <c r="DK28" s="612"/>
      <c r="DL28" s="619">
        <v>9068056</v>
      </c>
      <c r="DM28" s="611"/>
      <c r="DN28" s="611"/>
      <c r="DO28" s="611"/>
      <c r="DP28" s="611"/>
      <c r="DQ28" s="611"/>
      <c r="DR28" s="611"/>
      <c r="DS28" s="611"/>
      <c r="DT28" s="611"/>
      <c r="DU28" s="611"/>
      <c r="DV28" s="612"/>
      <c r="DW28" s="615">
        <v>17.100000000000001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470709</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11143918</v>
      </c>
      <c r="CS29" s="642"/>
      <c r="CT29" s="642"/>
      <c r="CU29" s="642"/>
      <c r="CV29" s="642"/>
      <c r="CW29" s="642"/>
      <c r="CX29" s="642"/>
      <c r="CY29" s="643"/>
      <c r="CZ29" s="615">
        <v>10</v>
      </c>
      <c r="DA29" s="640"/>
      <c r="DB29" s="640"/>
      <c r="DC29" s="644"/>
      <c r="DD29" s="619">
        <v>9066836</v>
      </c>
      <c r="DE29" s="642"/>
      <c r="DF29" s="642"/>
      <c r="DG29" s="642"/>
      <c r="DH29" s="642"/>
      <c r="DI29" s="642"/>
      <c r="DJ29" s="642"/>
      <c r="DK29" s="643"/>
      <c r="DL29" s="619">
        <v>9066226</v>
      </c>
      <c r="DM29" s="642"/>
      <c r="DN29" s="642"/>
      <c r="DO29" s="642"/>
      <c r="DP29" s="642"/>
      <c r="DQ29" s="642"/>
      <c r="DR29" s="642"/>
      <c r="DS29" s="642"/>
      <c r="DT29" s="642"/>
      <c r="DU29" s="642"/>
      <c r="DV29" s="643"/>
      <c r="DW29" s="615">
        <v>17.100000000000001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18778309</v>
      </c>
      <c r="S30" s="611"/>
      <c r="T30" s="611"/>
      <c r="U30" s="611"/>
      <c r="V30" s="611"/>
      <c r="W30" s="611"/>
      <c r="X30" s="611"/>
      <c r="Y30" s="612"/>
      <c r="Z30" s="613">
        <v>16.399999999999999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10640696</v>
      </c>
      <c r="CS30" s="611"/>
      <c r="CT30" s="611"/>
      <c r="CU30" s="611"/>
      <c r="CV30" s="611"/>
      <c r="CW30" s="611"/>
      <c r="CX30" s="611"/>
      <c r="CY30" s="612"/>
      <c r="CZ30" s="615">
        <v>9.6</v>
      </c>
      <c r="DA30" s="640"/>
      <c r="DB30" s="640"/>
      <c r="DC30" s="644"/>
      <c r="DD30" s="619">
        <v>8782334</v>
      </c>
      <c r="DE30" s="611"/>
      <c r="DF30" s="611"/>
      <c r="DG30" s="611"/>
      <c r="DH30" s="611"/>
      <c r="DI30" s="611"/>
      <c r="DJ30" s="611"/>
      <c r="DK30" s="612"/>
      <c r="DL30" s="619">
        <v>8782334</v>
      </c>
      <c r="DM30" s="611"/>
      <c r="DN30" s="611"/>
      <c r="DO30" s="611"/>
      <c r="DP30" s="611"/>
      <c r="DQ30" s="611"/>
      <c r="DR30" s="611"/>
      <c r="DS30" s="611"/>
      <c r="DT30" s="611"/>
      <c r="DU30" s="611"/>
      <c r="DV30" s="612"/>
      <c r="DW30" s="615">
        <v>16.5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99.4</v>
      </c>
      <c r="BH31" s="654"/>
      <c r="BI31" s="654"/>
      <c r="BJ31" s="654"/>
      <c r="BK31" s="654"/>
      <c r="BL31" s="654"/>
      <c r="BM31" s="605">
        <v>97.8</v>
      </c>
      <c r="BN31" s="654"/>
      <c r="BO31" s="654"/>
      <c r="BP31" s="654"/>
      <c r="BQ31" s="655"/>
      <c r="BR31" s="666">
        <v>99.2</v>
      </c>
      <c r="BS31" s="654"/>
      <c r="BT31" s="654"/>
      <c r="BU31" s="654"/>
      <c r="BV31" s="654"/>
      <c r="BW31" s="654"/>
      <c r="BX31" s="605">
        <v>97.7</v>
      </c>
      <c r="BY31" s="654"/>
      <c r="BZ31" s="654"/>
      <c r="CA31" s="654"/>
      <c r="CB31" s="655"/>
      <c r="CD31" s="648"/>
      <c r="CE31" s="649"/>
      <c r="CF31" s="607" t="s">
        <v>300</v>
      </c>
      <c r="CG31" s="608"/>
      <c r="CH31" s="608"/>
      <c r="CI31" s="608"/>
      <c r="CJ31" s="608"/>
      <c r="CK31" s="608"/>
      <c r="CL31" s="608"/>
      <c r="CM31" s="608"/>
      <c r="CN31" s="608"/>
      <c r="CO31" s="608"/>
      <c r="CP31" s="608"/>
      <c r="CQ31" s="609"/>
      <c r="CR31" s="610">
        <v>503222</v>
      </c>
      <c r="CS31" s="642"/>
      <c r="CT31" s="642"/>
      <c r="CU31" s="642"/>
      <c r="CV31" s="642"/>
      <c r="CW31" s="642"/>
      <c r="CX31" s="642"/>
      <c r="CY31" s="643"/>
      <c r="CZ31" s="615">
        <v>0.5</v>
      </c>
      <c r="DA31" s="640"/>
      <c r="DB31" s="640"/>
      <c r="DC31" s="644"/>
      <c r="DD31" s="619">
        <v>284502</v>
      </c>
      <c r="DE31" s="642"/>
      <c r="DF31" s="642"/>
      <c r="DG31" s="642"/>
      <c r="DH31" s="642"/>
      <c r="DI31" s="642"/>
      <c r="DJ31" s="642"/>
      <c r="DK31" s="643"/>
      <c r="DL31" s="619">
        <v>283892</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7630849</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99.3</v>
      </c>
      <c r="BH32" s="642"/>
      <c r="BI32" s="642"/>
      <c r="BJ32" s="642"/>
      <c r="BK32" s="642"/>
      <c r="BL32" s="642"/>
      <c r="BM32" s="616">
        <v>97.1</v>
      </c>
      <c r="BN32" s="642"/>
      <c r="BO32" s="642"/>
      <c r="BP32" s="642"/>
      <c r="BQ32" s="665"/>
      <c r="BR32" s="667">
        <v>99.1</v>
      </c>
      <c r="BS32" s="642"/>
      <c r="BT32" s="642"/>
      <c r="BU32" s="642"/>
      <c r="BV32" s="642"/>
      <c r="BW32" s="642"/>
      <c r="BX32" s="616">
        <v>97.2</v>
      </c>
      <c r="BY32" s="642"/>
      <c r="BZ32" s="642"/>
      <c r="CA32" s="642"/>
      <c r="CB32" s="665"/>
      <c r="CD32" s="650"/>
      <c r="CE32" s="651"/>
      <c r="CF32" s="607" t="s">
        <v>304</v>
      </c>
      <c r="CG32" s="608"/>
      <c r="CH32" s="608"/>
      <c r="CI32" s="608"/>
      <c r="CJ32" s="608"/>
      <c r="CK32" s="608"/>
      <c r="CL32" s="608"/>
      <c r="CM32" s="608"/>
      <c r="CN32" s="608"/>
      <c r="CO32" s="608"/>
      <c r="CP32" s="608"/>
      <c r="CQ32" s="609"/>
      <c r="CR32" s="610">
        <v>1830</v>
      </c>
      <c r="CS32" s="611"/>
      <c r="CT32" s="611"/>
      <c r="CU32" s="611"/>
      <c r="CV32" s="611"/>
      <c r="CW32" s="611"/>
      <c r="CX32" s="611"/>
      <c r="CY32" s="612"/>
      <c r="CZ32" s="615">
        <v>0</v>
      </c>
      <c r="DA32" s="640"/>
      <c r="DB32" s="640"/>
      <c r="DC32" s="644"/>
      <c r="DD32" s="619">
        <v>1830</v>
      </c>
      <c r="DE32" s="611"/>
      <c r="DF32" s="611"/>
      <c r="DG32" s="611"/>
      <c r="DH32" s="611"/>
      <c r="DI32" s="611"/>
      <c r="DJ32" s="611"/>
      <c r="DK32" s="612"/>
      <c r="DL32" s="619">
        <v>1830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116168</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99.3</v>
      </c>
      <c r="BH33" s="669"/>
      <c r="BI33" s="669"/>
      <c r="BJ33" s="669"/>
      <c r="BK33" s="669"/>
      <c r="BL33" s="669"/>
      <c r="BM33" s="670">
        <v>98.1</v>
      </c>
      <c r="BN33" s="669"/>
      <c r="BO33" s="669"/>
      <c r="BP33" s="669"/>
      <c r="BQ33" s="671"/>
      <c r="BR33" s="668">
        <v>99.2</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54180805</v>
      </c>
      <c r="CS33" s="642"/>
      <c r="CT33" s="642"/>
      <c r="CU33" s="642"/>
      <c r="CV33" s="642"/>
      <c r="CW33" s="642"/>
      <c r="CX33" s="642"/>
      <c r="CY33" s="643"/>
      <c r="CZ33" s="615">
        <v>48.7</v>
      </c>
      <c r="DA33" s="640"/>
      <c r="DB33" s="640"/>
      <c r="DC33" s="644"/>
      <c r="DD33" s="619">
        <v>31280508</v>
      </c>
      <c r="DE33" s="642"/>
      <c r="DF33" s="642"/>
      <c r="DG33" s="642"/>
      <c r="DH33" s="642"/>
      <c r="DI33" s="642"/>
      <c r="DJ33" s="642"/>
      <c r="DK33" s="643"/>
      <c r="DL33" s="619">
        <v>21077057</v>
      </c>
      <c r="DM33" s="642"/>
      <c r="DN33" s="642"/>
      <c r="DO33" s="642"/>
      <c r="DP33" s="642"/>
      <c r="DQ33" s="642"/>
      <c r="DR33" s="642"/>
      <c r="DS33" s="642"/>
      <c r="DT33" s="642"/>
      <c r="DU33" s="642"/>
      <c r="DV33" s="643"/>
      <c r="DW33" s="615">
        <v>39.700000000000003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903840</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14562829</v>
      </c>
      <c r="CS34" s="611"/>
      <c r="CT34" s="611"/>
      <c r="CU34" s="611"/>
      <c r="CV34" s="611"/>
      <c r="CW34" s="611"/>
      <c r="CX34" s="611"/>
      <c r="CY34" s="612"/>
      <c r="CZ34" s="615">
        <v>13.1</v>
      </c>
      <c r="DA34" s="640"/>
      <c r="DB34" s="640"/>
      <c r="DC34" s="644"/>
      <c r="DD34" s="619">
        <v>9632017</v>
      </c>
      <c r="DE34" s="611"/>
      <c r="DF34" s="611"/>
      <c r="DG34" s="611"/>
      <c r="DH34" s="611"/>
      <c r="DI34" s="611"/>
      <c r="DJ34" s="611"/>
      <c r="DK34" s="612"/>
      <c r="DL34" s="619">
        <v>7524908</v>
      </c>
      <c r="DM34" s="611"/>
      <c r="DN34" s="611"/>
      <c r="DO34" s="611"/>
      <c r="DP34" s="611"/>
      <c r="DQ34" s="611"/>
      <c r="DR34" s="611"/>
      <c r="DS34" s="611"/>
      <c r="DT34" s="611"/>
      <c r="DU34" s="611"/>
      <c r="DV34" s="612"/>
      <c r="DW34" s="615">
        <v>14.2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2162392</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1246695</v>
      </c>
      <c r="CS35" s="642"/>
      <c r="CT35" s="642"/>
      <c r="CU35" s="642"/>
      <c r="CV35" s="642"/>
      <c r="CW35" s="642"/>
      <c r="CX35" s="642"/>
      <c r="CY35" s="643"/>
      <c r="CZ35" s="615">
        <v>1.1000000000000001</v>
      </c>
      <c r="DA35" s="640"/>
      <c r="DB35" s="640"/>
      <c r="DC35" s="644"/>
      <c r="DD35" s="619">
        <v>933617</v>
      </c>
      <c r="DE35" s="642"/>
      <c r="DF35" s="642"/>
      <c r="DG35" s="642"/>
      <c r="DH35" s="642"/>
      <c r="DI35" s="642"/>
      <c r="DJ35" s="642"/>
      <c r="DK35" s="643"/>
      <c r="DL35" s="619">
        <v>788965</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2948474</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13650070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8756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15312393</v>
      </c>
      <c r="CS36" s="611"/>
      <c r="CT36" s="611"/>
      <c r="CU36" s="611"/>
      <c r="CV36" s="611"/>
      <c r="CW36" s="611"/>
      <c r="CX36" s="611"/>
      <c r="CY36" s="612"/>
      <c r="CZ36" s="615">
        <v>13.8</v>
      </c>
      <c r="DA36" s="640"/>
      <c r="DB36" s="640"/>
      <c r="DC36" s="644"/>
      <c r="DD36" s="619">
        <v>13270839</v>
      </c>
      <c r="DE36" s="611"/>
      <c r="DF36" s="611"/>
      <c r="DG36" s="611"/>
      <c r="DH36" s="611"/>
      <c r="DI36" s="611"/>
      <c r="DJ36" s="611"/>
      <c r="DK36" s="612"/>
      <c r="DL36" s="619">
        <v>7276957</v>
      </c>
      <c r="DM36" s="611"/>
      <c r="DN36" s="611"/>
      <c r="DO36" s="611"/>
      <c r="DP36" s="611"/>
      <c r="DQ36" s="611"/>
      <c r="DR36" s="611"/>
      <c r="DS36" s="611"/>
      <c r="DT36" s="611"/>
      <c r="DU36" s="611"/>
      <c r="DV36" s="612"/>
      <c r="DW36" s="615">
        <v>13.7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17109544</v>
      </c>
      <c r="S37" s="611"/>
      <c r="T37" s="611"/>
      <c r="U37" s="611"/>
      <c r="V37" s="611"/>
      <c r="W37" s="611"/>
      <c r="X37" s="611"/>
      <c r="Y37" s="612"/>
      <c r="Z37" s="613">
        <v>15</v>
      </c>
      <c r="AA37" s="613"/>
      <c r="AB37" s="613"/>
      <c r="AC37" s="613"/>
      <c r="AD37" s="614">
        <v>246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3936174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-290741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3291478</v>
      </c>
      <c r="CS37" s="642"/>
      <c r="CT37" s="642"/>
      <c r="CU37" s="642"/>
      <c r="CV37" s="642"/>
      <c r="CW37" s="642"/>
      <c r="CX37" s="642"/>
      <c r="CY37" s="643"/>
      <c r="CZ37" s="615">
        <v>3</v>
      </c>
      <c r="DA37" s="640"/>
      <c r="DB37" s="640"/>
      <c r="DC37" s="644"/>
      <c r="DD37" s="619">
        <v>3239878</v>
      </c>
      <c r="DE37" s="642"/>
      <c r="DF37" s="642"/>
      <c r="DG37" s="642"/>
      <c r="DH37" s="642"/>
      <c r="DI37" s="642"/>
      <c r="DJ37" s="642"/>
      <c r="DK37" s="643"/>
      <c r="DL37" s="619">
        <v>2929751</v>
      </c>
      <c r="DM37" s="642"/>
      <c r="DN37" s="642"/>
      <c r="DO37" s="642"/>
      <c r="DP37" s="642"/>
      <c r="DQ37" s="642"/>
      <c r="DR37" s="642"/>
      <c r="DS37" s="642"/>
      <c r="DT37" s="642"/>
      <c r="DU37" s="642"/>
      <c r="DV37" s="643"/>
      <c r="DW37" s="615">
        <v>5.5</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7160036</v>
      </c>
      <c r="S38" s="611"/>
      <c r="T38" s="611"/>
      <c r="U38" s="611"/>
      <c r="V38" s="611"/>
      <c r="W38" s="611"/>
      <c r="X38" s="611"/>
      <c r="Y38" s="612"/>
      <c r="Z38" s="613">
        <v>6.3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1357199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22383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7159539</v>
      </c>
      <c r="CS38" s="611"/>
      <c r="CT38" s="611"/>
      <c r="CU38" s="611"/>
      <c r="CV38" s="611"/>
      <c r="CW38" s="611"/>
      <c r="CX38" s="611"/>
      <c r="CY38" s="612"/>
      <c r="CZ38" s="615">
        <v>6.4</v>
      </c>
      <c r="DA38" s="640"/>
      <c r="DB38" s="640"/>
      <c r="DC38" s="644"/>
      <c r="DD38" s="619">
        <v>5860818</v>
      </c>
      <c r="DE38" s="611"/>
      <c r="DF38" s="611"/>
      <c r="DG38" s="611"/>
      <c r="DH38" s="611"/>
      <c r="DI38" s="611"/>
      <c r="DJ38" s="611"/>
      <c r="DK38" s="612"/>
      <c r="DL38" s="619">
        <v>5486227</v>
      </c>
      <c r="DM38" s="611"/>
      <c r="DN38" s="611"/>
      <c r="DO38" s="611"/>
      <c r="DP38" s="611"/>
      <c r="DQ38" s="611"/>
      <c r="DR38" s="611"/>
      <c r="DS38" s="611"/>
      <c r="DT38" s="611"/>
      <c r="DU38" s="611"/>
      <c r="DV38" s="612"/>
      <c r="DW38" s="615">
        <v>10.3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1197158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32807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1812074</v>
      </c>
      <c r="CS39" s="642"/>
      <c r="CT39" s="642"/>
      <c r="CU39" s="642"/>
      <c r="CV39" s="642"/>
      <c r="CW39" s="642"/>
      <c r="CX39" s="642"/>
      <c r="CY39" s="643"/>
      <c r="CZ39" s="615">
        <v>1.6</v>
      </c>
      <c r="DA39" s="640"/>
      <c r="DB39" s="640"/>
      <c r="DC39" s="644"/>
      <c r="DD39" s="619">
        <v>797083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959236</v>
      </c>
      <c r="S40" s="611"/>
      <c r="T40" s="611"/>
      <c r="U40" s="611"/>
      <c r="V40" s="611"/>
      <c r="W40" s="611"/>
      <c r="X40" s="611"/>
      <c r="Y40" s="612"/>
      <c r="Z40" s="613">
        <v>0.8</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29565</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84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14087275</v>
      </c>
      <c r="CS40" s="611"/>
      <c r="CT40" s="611"/>
      <c r="CU40" s="611"/>
      <c r="CV40" s="611"/>
      <c r="CW40" s="611"/>
      <c r="CX40" s="611"/>
      <c r="CY40" s="612"/>
      <c r="CZ40" s="615">
        <v>12.7</v>
      </c>
      <c r="DA40" s="640"/>
      <c r="DB40" s="640"/>
      <c r="DC40" s="644"/>
      <c r="DD40" s="619">
        <v>786134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114180230</v>
      </c>
      <c r="S41" s="683"/>
      <c r="T41" s="683"/>
      <c r="U41" s="683"/>
      <c r="V41" s="683"/>
      <c r="W41" s="683"/>
      <c r="X41" s="683"/>
      <c r="Y41" s="687"/>
      <c r="Z41" s="688">
        <v>100</v>
      </c>
      <c r="AA41" s="688"/>
      <c r="AB41" s="688"/>
      <c r="AC41" s="688"/>
      <c r="AD41" s="689">
        <v>52151078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1580577</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5549397</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398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9139787</v>
      </c>
      <c r="CS42" s="642"/>
      <c r="CT42" s="642"/>
      <c r="CU42" s="642"/>
      <c r="CV42" s="642"/>
      <c r="CW42" s="642"/>
      <c r="CX42" s="642"/>
      <c r="CY42" s="643"/>
      <c r="CZ42" s="615">
        <v>8.1999999999999993</v>
      </c>
      <c r="DA42" s="640"/>
      <c r="DB42" s="640"/>
      <c r="DC42" s="644"/>
      <c r="DD42" s="619">
        <v>1014137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131351</v>
      </c>
      <c r="CS43" s="642"/>
      <c r="CT43" s="642"/>
      <c r="CU43" s="642"/>
      <c r="CV43" s="642"/>
      <c r="CW43" s="642"/>
      <c r="CX43" s="642"/>
      <c r="CY43" s="643"/>
      <c r="CZ43" s="615">
        <v>0.1</v>
      </c>
      <c r="DA43" s="640"/>
      <c r="DB43" s="640"/>
      <c r="DC43" s="644"/>
      <c r="DD43" s="619">
        <v>114975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6998504</v>
      </c>
      <c r="CS44" s="611"/>
      <c r="CT44" s="611"/>
      <c r="CU44" s="611"/>
      <c r="CV44" s="611"/>
      <c r="CW44" s="611"/>
      <c r="CX44" s="611"/>
      <c r="CY44" s="612"/>
      <c r="CZ44" s="615">
        <v>6.3</v>
      </c>
      <c r="DA44" s="616"/>
      <c r="DB44" s="616"/>
      <c r="DC44" s="622"/>
      <c r="DD44" s="619">
        <v>703313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3063109</v>
      </c>
      <c r="CS45" s="642"/>
      <c r="CT45" s="642"/>
      <c r="CU45" s="642"/>
      <c r="CV45" s="642"/>
      <c r="CW45" s="642"/>
      <c r="CX45" s="642"/>
      <c r="CY45" s="643"/>
      <c r="CZ45" s="615">
        <v>2.8</v>
      </c>
      <c r="DA45" s="640"/>
      <c r="DB45" s="640"/>
      <c r="DC45" s="644"/>
      <c r="DD45" s="619">
        <v>102335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3662983</v>
      </c>
      <c r="CS46" s="611"/>
      <c r="CT46" s="611"/>
      <c r="CU46" s="611"/>
      <c r="CV46" s="611"/>
      <c r="CW46" s="611"/>
      <c r="CX46" s="611"/>
      <c r="CY46" s="612"/>
      <c r="CZ46" s="615">
        <v>3.3</v>
      </c>
      <c r="DA46" s="616"/>
      <c r="DB46" s="616"/>
      <c r="DC46" s="622"/>
      <c r="DD46" s="619">
        <v>592114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2141283</v>
      </c>
      <c r="CS47" s="642"/>
      <c r="CT47" s="642"/>
      <c r="CU47" s="642"/>
      <c r="CV47" s="642"/>
      <c r="CW47" s="642"/>
      <c r="CX47" s="642"/>
      <c r="CY47" s="643"/>
      <c r="CZ47" s="615">
        <v>1.9</v>
      </c>
      <c r="DA47" s="640"/>
      <c r="DB47" s="640"/>
      <c r="DC47" s="644"/>
      <c r="DD47" s="619">
        <v>310824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111334065</v>
      </c>
      <c r="CS49" s="669"/>
      <c r="CT49" s="669"/>
      <c r="CU49" s="669"/>
      <c r="CV49" s="669"/>
      <c r="CW49" s="669"/>
      <c r="CX49" s="669"/>
      <c r="CY49" s="698"/>
      <c r="CZ49" s="690">
        <v>100</v>
      </c>
      <c r="DA49" s="699"/>
      <c r="DB49" s="699"/>
      <c r="DC49" s="700"/>
      <c r="DD49" s="701">
        <v>61589303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KpaUprb2tijgVnnrk+KO9dqut11tCSyI+GJEJqStNXdvro0sgSoNZJAV3faCahE7FDvKP1f3pDh1Y9KpsT4Lg==" saltValue="/QxTBudU1EmqwZUDfBkFL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W20" sqref="CW20:DA20"/>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114165</v>
      </c>
      <c r="R7" s="740"/>
      <c r="S7" s="740"/>
      <c r="T7" s="740"/>
      <c r="U7" s="740"/>
      <c r="V7" s="740">
        <v>111334</v>
      </c>
      <c r="W7" s="740"/>
      <c r="X7" s="740"/>
      <c r="Y7" s="740"/>
      <c r="Z7" s="740"/>
      <c r="AA7" s="740">
        <f t="shared" ref="AA7:AA12" si="0">Q7-V7</f>
        <v>2831</v>
      </c>
      <c r="AB7" s="740"/>
      <c r="AC7" s="740"/>
      <c r="AD7" s="740"/>
      <c r="AE7" s="741"/>
      <c r="AF7" s="742">
        <v>2054</v>
      </c>
      <c r="AG7" s="743"/>
      <c r="AH7" s="743"/>
      <c r="AI7" s="743"/>
      <c r="AJ7" s="744"/>
      <c r="AK7" s="745">
        <v>2163</v>
      </c>
      <c r="AL7" s="746"/>
      <c r="AM7" s="746"/>
      <c r="AN7" s="746"/>
      <c r="AO7" s="746"/>
      <c r="AP7" s="746">
        <v>111561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559</v>
      </c>
      <c r="BT7" s="734"/>
      <c r="BU7" s="734"/>
      <c r="BV7" s="734"/>
      <c r="BW7" s="734"/>
      <c r="BX7" s="734"/>
      <c r="BY7" s="734"/>
      <c r="BZ7" s="734"/>
      <c r="CA7" s="734"/>
      <c r="CB7" s="734"/>
      <c r="CC7" s="734"/>
      <c r="CD7" s="734"/>
      <c r="CE7" s="734"/>
      <c r="CF7" s="734"/>
      <c r="CG7" s="749"/>
      <c r="CH7" s="730">
        <v>-154</v>
      </c>
      <c r="CI7" s="731"/>
      <c r="CJ7" s="731"/>
      <c r="CK7" s="731"/>
      <c r="CL7" s="732"/>
      <c r="CM7" s="730">
        <v>2514</v>
      </c>
      <c r="CN7" s="731"/>
      <c r="CO7" s="731"/>
      <c r="CP7" s="731"/>
      <c r="CQ7" s="732"/>
      <c r="CR7" s="730">
        <v>16</v>
      </c>
      <c r="CS7" s="731"/>
      <c r="CT7" s="731"/>
      <c r="CU7" s="731"/>
      <c r="CV7" s="732"/>
      <c r="CW7" s="730">
        <v>12</v>
      </c>
      <c r="CX7" s="731"/>
      <c r="CY7" s="731"/>
      <c r="CZ7" s="731"/>
      <c r="DA7" s="732"/>
      <c r="DB7" s="730" t="s">
        <v>512</v>
      </c>
      <c r="DC7" s="731"/>
      <c r="DD7" s="731"/>
      <c r="DE7" s="731"/>
      <c r="DF7" s="732"/>
      <c r="DG7" s="730" t="s">
        <v>512</v>
      </c>
      <c r="DH7" s="731"/>
      <c r="DI7" s="731"/>
      <c r="DJ7" s="731"/>
      <c r="DK7" s="732"/>
      <c r="DL7" s="730" t="s">
        <v>512</v>
      </c>
      <c r="DM7" s="731"/>
      <c r="DN7" s="731"/>
      <c r="DO7" s="731"/>
      <c r="DP7" s="732"/>
      <c r="DQ7" s="730" t="s">
        <v>512</v>
      </c>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39</v>
      </c>
      <c r="R8" s="771"/>
      <c r="S8" s="771"/>
      <c r="T8" s="771"/>
      <c r="U8" s="771"/>
      <c r="V8" s="771">
        <v>39</v>
      </c>
      <c r="W8" s="771"/>
      <c r="X8" s="771"/>
      <c r="Y8" s="771"/>
      <c r="Z8" s="771"/>
      <c r="AA8" s="771">
        <f t="shared" si="0"/>
        <v>0</v>
      </c>
      <c r="AB8" s="771"/>
      <c r="AC8" s="771"/>
      <c r="AD8" s="771"/>
      <c r="AE8" s="772"/>
      <c r="AF8" s="773" t="s">
        <v>122</v>
      </c>
      <c r="AG8" s="774"/>
      <c r="AH8" s="774"/>
      <c r="AI8" s="774"/>
      <c r="AJ8" s="775"/>
      <c r="AK8" s="756">
        <v>38</v>
      </c>
      <c r="AL8" s="757"/>
      <c r="AM8" s="757"/>
      <c r="AN8" s="757"/>
      <c r="AO8" s="757"/>
      <c r="AP8" s="757">
        <v>187</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560</v>
      </c>
      <c r="BT8" s="761"/>
      <c r="BU8" s="761"/>
      <c r="BV8" s="761"/>
      <c r="BW8" s="761"/>
      <c r="BX8" s="761"/>
      <c r="BY8" s="761"/>
      <c r="BZ8" s="761"/>
      <c r="CA8" s="761"/>
      <c r="CB8" s="761"/>
      <c r="CC8" s="761"/>
      <c r="CD8" s="761"/>
      <c r="CE8" s="761"/>
      <c r="CF8" s="761"/>
      <c r="CG8" s="762"/>
      <c r="CH8" s="763">
        <v>2</v>
      </c>
      <c r="CI8" s="764"/>
      <c r="CJ8" s="764"/>
      <c r="CK8" s="764"/>
      <c r="CL8" s="765"/>
      <c r="CM8" s="763">
        <v>148</v>
      </c>
      <c r="CN8" s="764"/>
      <c r="CO8" s="764"/>
      <c r="CP8" s="764"/>
      <c r="CQ8" s="765"/>
      <c r="CR8" s="763">
        <v>1</v>
      </c>
      <c r="CS8" s="764"/>
      <c r="CT8" s="764"/>
      <c r="CU8" s="764"/>
      <c r="CV8" s="765"/>
      <c r="CW8" s="763" t="s">
        <v>512</v>
      </c>
      <c r="CX8" s="764"/>
      <c r="CY8" s="764"/>
      <c r="CZ8" s="764"/>
      <c r="DA8" s="765"/>
      <c r="DB8" s="763" t="s">
        <v>512</v>
      </c>
      <c r="DC8" s="764"/>
      <c r="DD8" s="764"/>
      <c r="DE8" s="764"/>
      <c r="DF8" s="765"/>
      <c r="DG8" s="763" t="s">
        <v>512</v>
      </c>
      <c r="DH8" s="764"/>
      <c r="DI8" s="764"/>
      <c r="DJ8" s="764"/>
      <c r="DK8" s="765"/>
      <c r="DL8" s="763" t="s">
        <v>512</v>
      </c>
      <c r="DM8" s="764"/>
      <c r="DN8" s="764"/>
      <c r="DO8" s="764"/>
      <c r="DP8" s="765"/>
      <c r="DQ8" s="763" t="s">
        <v>512</v>
      </c>
      <c r="DR8" s="764"/>
      <c r="DS8" s="764"/>
      <c r="DT8" s="764"/>
      <c r="DU8" s="765"/>
      <c r="DV8" s="760"/>
      <c r="DW8" s="761"/>
      <c r="DX8" s="761"/>
      <c r="DY8" s="761"/>
      <c r="DZ8" s="766"/>
      <c r="EA8" s="229"/>
    </row>
    <row r="9" spans="1:131" s="230" customFormat="1" ht="26.25" customHeight="1" x14ac:dyDescent="0.2">
      <c r="A9" s="233">
        <v>3</v>
      </c>
      <c r="B9" s="767" t="s">
        <v>376</v>
      </c>
      <c r="C9" s="768"/>
      <c r="D9" s="768"/>
      <c r="E9" s="768"/>
      <c r="F9" s="768"/>
      <c r="G9" s="768"/>
      <c r="H9" s="768"/>
      <c r="I9" s="768"/>
      <c r="J9" s="768"/>
      <c r="K9" s="768"/>
      <c r="L9" s="768"/>
      <c r="M9" s="768"/>
      <c r="N9" s="768"/>
      <c r="O9" s="768"/>
      <c r="P9" s="769"/>
      <c r="Q9" s="770">
        <v>0</v>
      </c>
      <c r="R9" s="771"/>
      <c r="S9" s="771"/>
      <c r="T9" s="771"/>
      <c r="U9" s="771"/>
      <c r="V9" s="771">
        <v>0</v>
      </c>
      <c r="W9" s="771"/>
      <c r="X9" s="771"/>
      <c r="Y9" s="771"/>
      <c r="Z9" s="771"/>
      <c r="AA9" s="771">
        <f t="shared" si="0"/>
        <v>0</v>
      </c>
      <c r="AB9" s="771"/>
      <c r="AC9" s="771"/>
      <c r="AD9" s="771"/>
      <c r="AE9" s="772"/>
      <c r="AF9" s="773">
        <v>0</v>
      </c>
      <c r="AG9" s="774"/>
      <c r="AH9" s="774"/>
      <c r="AI9" s="774"/>
      <c r="AJ9" s="775"/>
      <c r="AK9" s="756" t="s">
        <v>512</v>
      </c>
      <c r="AL9" s="757"/>
      <c r="AM9" s="757"/>
      <c r="AN9" s="757"/>
      <c r="AO9" s="757"/>
      <c r="AP9" s="757" t="s">
        <v>512</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561</v>
      </c>
      <c r="BT9" s="761"/>
      <c r="BU9" s="761"/>
      <c r="BV9" s="761"/>
      <c r="BW9" s="761"/>
      <c r="BX9" s="761"/>
      <c r="BY9" s="761"/>
      <c r="BZ9" s="761"/>
      <c r="CA9" s="761"/>
      <c r="CB9" s="761"/>
      <c r="CC9" s="761"/>
      <c r="CD9" s="761"/>
      <c r="CE9" s="761"/>
      <c r="CF9" s="761"/>
      <c r="CG9" s="762"/>
      <c r="CH9" s="763">
        <v>-3</v>
      </c>
      <c r="CI9" s="764"/>
      <c r="CJ9" s="764"/>
      <c r="CK9" s="764"/>
      <c r="CL9" s="765"/>
      <c r="CM9" s="763">
        <v>49</v>
      </c>
      <c r="CN9" s="764"/>
      <c r="CO9" s="764"/>
      <c r="CP9" s="764"/>
      <c r="CQ9" s="765"/>
      <c r="CR9" s="763">
        <v>8</v>
      </c>
      <c r="CS9" s="764"/>
      <c r="CT9" s="764"/>
      <c r="CU9" s="764"/>
      <c r="CV9" s="765"/>
      <c r="CW9" s="763">
        <v>9</v>
      </c>
      <c r="CX9" s="764"/>
      <c r="CY9" s="764"/>
      <c r="CZ9" s="764"/>
      <c r="DA9" s="765"/>
      <c r="DB9" s="763" t="s">
        <v>512</v>
      </c>
      <c r="DC9" s="764"/>
      <c r="DD9" s="764"/>
      <c r="DE9" s="764"/>
      <c r="DF9" s="765"/>
      <c r="DG9" s="763" t="s">
        <v>512</v>
      </c>
      <c r="DH9" s="764"/>
      <c r="DI9" s="764"/>
      <c r="DJ9" s="764"/>
      <c r="DK9" s="765"/>
      <c r="DL9" s="763" t="s">
        <v>512</v>
      </c>
      <c r="DM9" s="764"/>
      <c r="DN9" s="764"/>
      <c r="DO9" s="764"/>
      <c r="DP9" s="765"/>
      <c r="DQ9" s="763" t="s">
        <v>512</v>
      </c>
      <c r="DR9" s="764"/>
      <c r="DS9" s="764"/>
      <c r="DT9" s="764"/>
      <c r="DU9" s="765"/>
      <c r="DV9" s="760"/>
      <c r="DW9" s="761"/>
      <c r="DX9" s="761"/>
      <c r="DY9" s="761"/>
      <c r="DZ9" s="766"/>
      <c r="EA9" s="229"/>
    </row>
    <row r="10" spans="1:131" s="230" customFormat="1" ht="26.25" customHeight="1" x14ac:dyDescent="0.2">
      <c r="A10" s="233">
        <v>4</v>
      </c>
      <c r="B10" s="767" t="s">
        <v>377</v>
      </c>
      <c r="C10" s="768"/>
      <c r="D10" s="768"/>
      <c r="E10" s="768"/>
      <c r="F10" s="768"/>
      <c r="G10" s="768"/>
      <c r="H10" s="768"/>
      <c r="I10" s="768"/>
      <c r="J10" s="768"/>
      <c r="K10" s="768"/>
      <c r="L10" s="768"/>
      <c r="M10" s="768"/>
      <c r="N10" s="768"/>
      <c r="O10" s="768"/>
      <c r="P10" s="769"/>
      <c r="Q10" s="770">
        <v>0</v>
      </c>
      <c r="R10" s="771"/>
      <c r="S10" s="771"/>
      <c r="T10" s="771"/>
      <c r="U10" s="771"/>
      <c r="V10" s="771">
        <v>0</v>
      </c>
      <c r="W10" s="771"/>
      <c r="X10" s="771"/>
      <c r="Y10" s="771"/>
      <c r="Z10" s="771"/>
      <c r="AA10" s="771">
        <f t="shared" si="0"/>
        <v>0</v>
      </c>
      <c r="AB10" s="771"/>
      <c r="AC10" s="771"/>
      <c r="AD10" s="771"/>
      <c r="AE10" s="772"/>
      <c r="AF10" s="773" t="s">
        <v>122</v>
      </c>
      <c r="AG10" s="774"/>
      <c r="AH10" s="774"/>
      <c r="AI10" s="774"/>
      <c r="AJ10" s="775"/>
      <c r="AK10" s="756" t="s">
        <v>512</v>
      </c>
      <c r="AL10" s="757"/>
      <c r="AM10" s="757"/>
      <c r="AN10" s="757"/>
      <c r="AO10" s="757"/>
      <c r="AP10" s="757" t="s">
        <v>512</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562</v>
      </c>
      <c r="BT10" s="761"/>
      <c r="BU10" s="761"/>
      <c r="BV10" s="761"/>
      <c r="BW10" s="761"/>
      <c r="BX10" s="761"/>
      <c r="BY10" s="761"/>
      <c r="BZ10" s="761"/>
      <c r="CA10" s="761"/>
      <c r="CB10" s="761"/>
      <c r="CC10" s="761"/>
      <c r="CD10" s="761"/>
      <c r="CE10" s="761"/>
      <c r="CF10" s="761"/>
      <c r="CG10" s="762"/>
      <c r="CH10" s="763">
        <v>303</v>
      </c>
      <c r="CI10" s="764"/>
      <c r="CJ10" s="764"/>
      <c r="CK10" s="764"/>
      <c r="CL10" s="765"/>
      <c r="CM10" s="763">
        <v>3387</v>
      </c>
      <c r="CN10" s="764"/>
      <c r="CO10" s="764"/>
      <c r="CP10" s="764"/>
      <c r="CQ10" s="765"/>
      <c r="CR10" s="763">
        <v>1</v>
      </c>
      <c r="CS10" s="764"/>
      <c r="CT10" s="764"/>
      <c r="CU10" s="764"/>
      <c r="CV10" s="765"/>
      <c r="CW10" s="763" t="s">
        <v>512</v>
      </c>
      <c r="CX10" s="764"/>
      <c r="CY10" s="764"/>
      <c r="CZ10" s="764"/>
      <c r="DA10" s="765"/>
      <c r="DB10" s="763" t="s">
        <v>512</v>
      </c>
      <c r="DC10" s="764"/>
      <c r="DD10" s="764"/>
      <c r="DE10" s="764"/>
      <c r="DF10" s="765"/>
      <c r="DG10" s="763" t="s">
        <v>512</v>
      </c>
      <c r="DH10" s="764"/>
      <c r="DI10" s="764"/>
      <c r="DJ10" s="764"/>
      <c r="DK10" s="765"/>
      <c r="DL10" s="763" t="s">
        <v>512</v>
      </c>
      <c r="DM10" s="764"/>
      <c r="DN10" s="764"/>
      <c r="DO10" s="764"/>
      <c r="DP10" s="765"/>
      <c r="DQ10" s="763" t="s">
        <v>512</v>
      </c>
      <c r="DR10" s="764"/>
      <c r="DS10" s="764"/>
      <c r="DT10" s="764"/>
      <c r="DU10" s="765"/>
      <c r="DV10" s="760"/>
      <c r="DW10" s="761"/>
      <c r="DX10" s="761"/>
      <c r="DY10" s="761"/>
      <c r="DZ10" s="766"/>
      <c r="EA10" s="229"/>
    </row>
    <row r="11" spans="1:131" s="230" customFormat="1" ht="26.25" customHeight="1" x14ac:dyDescent="0.2">
      <c r="A11" s="233">
        <v>5</v>
      </c>
      <c r="B11" s="767" t="s">
        <v>378</v>
      </c>
      <c r="C11" s="768"/>
      <c r="D11" s="768"/>
      <c r="E11" s="768"/>
      <c r="F11" s="768"/>
      <c r="G11" s="768"/>
      <c r="H11" s="768"/>
      <c r="I11" s="768"/>
      <c r="J11" s="768"/>
      <c r="K11" s="768"/>
      <c r="L11" s="768"/>
      <c r="M11" s="768"/>
      <c r="N11" s="768"/>
      <c r="O11" s="768"/>
      <c r="P11" s="769"/>
      <c r="Q11" s="770">
        <v>27</v>
      </c>
      <c r="R11" s="771"/>
      <c r="S11" s="771"/>
      <c r="T11" s="771"/>
      <c r="U11" s="771"/>
      <c r="V11" s="771">
        <v>22</v>
      </c>
      <c r="W11" s="771"/>
      <c r="X11" s="771"/>
      <c r="Y11" s="771"/>
      <c r="Z11" s="771"/>
      <c r="AA11" s="771">
        <f t="shared" si="0"/>
        <v>5</v>
      </c>
      <c r="AB11" s="771"/>
      <c r="AC11" s="771"/>
      <c r="AD11" s="771"/>
      <c r="AE11" s="772"/>
      <c r="AF11" s="773">
        <v>5</v>
      </c>
      <c r="AG11" s="774"/>
      <c r="AH11" s="774"/>
      <c r="AI11" s="774"/>
      <c r="AJ11" s="775"/>
      <c r="AK11" s="756" t="s">
        <v>512</v>
      </c>
      <c r="AL11" s="757"/>
      <c r="AM11" s="757"/>
      <c r="AN11" s="757"/>
      <c r="AO11" s="757"/>
      <c r="AP11" s="757" t="s">
        <v>512</v>
      </c>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563</v>
      </c>
      <c r="BT11" s="761"/>
      <c r="BU11" s="761"/>
      <c r="BV11" s="761"/>
      <c r="BW11" s="761"/>
      <c r="BX11" s="761"/>
      <c r="BY11" s="761"/>
      <c r="BZ11" s="761"/>
      <c r="CA11" s="761"/>
      <c r="CB11" s="761"/>
      <c r="CC11" s="761"/>
      <c r="CD11" s="761"/>
      <c r="CE11" s="761"/>
      <c r="CF11" s="761"/>
      <c r="CG11" s="762"/>
      <c r="CH11" s="763">
        <v>-1</v>
      </c>
      <c r="CI11" s="764"/>
      <c r="CJ11" s="764"/>
      <c r="CK11" s="764"/>
      <c r="CL11" s="765"/>
      <c r="CM11" s="763">
        <v>118</v>
      </c>
      <c r="CN11" s="764"/>
      <c r="CO11" s="764"/>
      <c r="CP11" s="764"/>
      <c r="CQ11" s="765"/>
      <c r="CR11" s="763">
        <v>8</v>
      </c>
      <c r="CS11" s="764"/>
      <c r="CT11" s="764"/>
      <c r="CU11" s="764"/>
      <c r="CV11" s="765"/>
      <c r="CW11" s="763" t="s">
        <v>512</v>
      </c>
      <c r="CX11" s="764"/>
      <c r="CY11" s="764"/>
      <c r="CZ11" s="764"/>
      <c r="DA11" s="765"/>
      <c r="DB11" s="763" t="s">
        <v>512</v>
      </c>
      <c r="DC11" s="764"/>
      <c r="DD11" s="764"/>
      <c r="DE11" s="764"/>
      <c r="DF11" s="765"/>
      <c r="DG11" s="763" t="s">
        <v>512</v>
      </c>
      <c r="DH11" s="764"/>
      <c r="DI11" s="764"/>
      <c r="DJ11" s="764"/>
      <c r="DK11" s="765"/>
      <c r="DL11" s="763" t="s">
        <v>512</v>
      </c>
      <c r="DM11" s="764"/>
      <c r="DN11" s="764"/>
      <c r="DO11" s="764"/>
      <c r="DP11" s="765"/>
      <c r="DQ11" s="763" t="s">
        <v>512</v>
      </c>
      <c r="DR11" s="764"/>
      <c r="DS11" s="764"/>
      <c r="DT11" s="764"/>
      <c r="DU11" s="765"/>
      <c r="DV11" s="760"/>
      <c r="DW11" s="761"/>
      <c r="DX11" s="761"/>
      <c r="DY11" s="761"/>
      <c r="DZ11" s="766"/>
      <c r="EA11" s="229"/>
    </row>
    <row r="12" spans="1:131" s="230" customFormat="1" ht="26.25" customHeight="1" x14ac:dyDescent="0.2">
      <c r="A12" s="233">
        <v>6</v>
      </c>
      <c r="B12" s="767" t="s">
        <v>379</v>
      </c>
      <c r="C12" s="768"/>
      <c r="D12" s="768"/>
      <c r="E12" s="768"/>
      <c r="F12" s="768"/>
      <c r="G12" s="768"/>
      <c r="H12" s="768"/>
      <c r="I12" s="768"/>
      <c r="J12" s="768"/>
      <c r="K12" s="768"/>
      <c r="L12" s="768"/>
      <c r="M12" s="768"/>
      <c r="N12" s="768"/>
      <c r="O12" s="768"/>
      <c r="P12" s="769"/>
      <c r="Q12" s="770">
        <v>78</v>
      </c>
      <c r="R12" s="771"/>
      <c r="S12" s="771"/>
      <c r="T12" s="771"/>
      <c r="U12" s="771"/>
      <c r="V12" s="771">
        <v>68</v>
      </c>
      <c r="W12" s="771"/>
      <c r="X12" s="771"/>
      <c r="Y12" s="771"/>
      <c r="Z12" s="771"/>
      <c r="AA12" s="771">
        <f t="shared" si="0"/>
        <v>10</v>
      </c>
      <c r="AB12" s="771"/>
      <c r="AC12" s="771"/>
      <c r="AD12" s="771"/>
      <c r="AE12" s="772"/>
      <c r="AF12" s="773">
        <v>10</v>
      </c>
      <c r="AG12" s="774"/>
      <c r="AH12" s="774"/>
      <c r="AI12" s="774"/>
      <c r="AJ12" s="775"/>
      <c r="AK12" s="756">
        <v>2</v>
      </c>
      <c r="AL12" s="757"/>
      <c r="AM12" s="757"/>
      <c r="AN12" s="757"/>
      <c r="AO12" s="757"/>
      <c r="AP12" s="757" t="s">
        <v>512</v>
      </c>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564</v>
      </c>
      <c r="BT12" s="761"/>
      <c r="BU12" s="761"/>
      <c r="BV12" s="761"/>
      <c r="BW12" s="761"/>
      <c r="BX12" s="761"/>
      <c r="BY12" s="761"/>
      <c r="BZ12" s="761"/>
      <c r="CA12" s="761"/>
      <c r="CB12" s="761"/>
      <c r="CC12" s="761"/>
      <c r="CD12" s="761"/>
      <c r="CE12" s="761"/>
      <c r="CF12" s="761"/>
      <c r="CG12" s="762"/>
      <c r="CH12" s="763">
        <v>-15</v>
      </c>
      <c r="CI12" s="764"/>
      <c r="CJ12" s="764"/>
      <c r="CK12" s="764"/>
      <c r="CL12" s="765"/>
      <c r="CM12" s="763">
        <v>199</v>
      </c>
      <c r="CN12" s="764"/>
      <c r="CO12" s="764"/>
      <c r="CP12" s="764"/>
      <c r="CQ12" s="765"/>
      <c r="CR12" s="763">
        <v>4</v>
      </c>
      <c r="CS12" s="764"/>
      <c r="CT12" s="764"/>
      <c r="CU12" s="764"/>
      <c r="CV12" s="765"/>
      <c r="CW12" s="763">
        <v>59</v>
      </c>
      <c r="CX12" s="764"/>
      <c r="CY12" s="764"/>
      <c r="CZ12" s="764"/>
      <c r="DA12" s="765"/>
      <c r="DB12" s="763" t="s">
        <v>512</v>
      </c>
      <c r="DC12" s="764"/>
      <c r="DD12" s="764"/>
      <c r="DE12" s="764"/>
      <c r="DF12" s="765"/>
      <c r="DG12" s="763" t="s">
        <v>512</v>
      </c>
      <c r="DH12" s="764"/>
      <c r="DI12" s="764"/>
      <c r="DJ12" s="764"/>
      <c r="DK12" s="765"/>
      <c r="DL12" s="763" t="s">
        <v>512</v>
      </c>
      <c r="DM12" s="764"/>
      <c r="DN12" s="764"/>
      <c r="DO12" s="764"/>
      <c r="DP12" s="765"/>
      <c r="DQ12" s="763" t="s">
        <v>512</v>
      </c>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565</v>
      </c>
      <c r="BT13" s="761"/>
      <c r="BU13" s="761"/>
      <c r="BV13" s="761"/>
      <c r="BW13" s="761"/>
      <c r="BX13" s="761"/>
      <c r="BY13" s="761"/>
      <c r="BZ13" s="761"/>
      <c r="CA13" s="761"/>
      <c r="CB13" s="761"/>
      <c r="CC13" s="761"/>
      <c r="CD13" s="761"/>
      <c r="CE13" s="761"/>
      <c r="CF13" s="761"/>
      <c r="CG13" s="762"/>
      <c r="CH13" s="763">
        <v>6</v>
      </c>
      <c r="CI13" s="764"/>
      <c r="CJ13" s="764"/>
      <c r="CK13" s="764"/>
      <c r="CL13" s="765"/>
      <c r="CM13" s="763">
        <v>49</v>
      </c>
      <c r="CN13" s="764"/>
      <c r="CO13" s="764"/>
      <c r="CP13" s="764"/>
      <c r="CQ13" s="765"/>
      <c r="CR13" s="763">
        <v>1</v>
      </c>
      <c r="CS13" s="764"/>
      <c r="CT13" s="764"/>
      <c r="CU13" s="764"/>
      <c r="CV13" s="765"/>
      <c r="CW13" s="763">
        <v>14</v>
      </c>
      <c r="CX13" s="764"/>
      <c r="CY13" s="764"/>
      <c r="CZ13" s="764"/>
      <c r="DA13" s="765"/>
      <c r="DB13" s="763" t="s">
        <v>512</v>
      </c>
      <c r="DC13" s="764"/>
      <c r="DD13" s="764"/>
      <c r="DE13" s="764"/>
      <c r="DF13" s="765"/>
      <c r="DG13" s="763" t="s">
        <v>512</v>
      </c>
      <c r="DH13" s="764"/>
      <c r="DI13" s="764"/>
      <c r="DJ13" s="764"/>
      <c r="DK13" s="765"/>
      <c r="DL13" s="763" t="s">
        <v>512</v>
      </c>
      <c r="DM13" s="764"/>
      <c r="DN13" s="764"/>
      <c r="DO13" s="764"/>
      <c r="DP13" s="765"/>
      <c r="DQ13" s="763" t="s">
        <v>512</v>
      </c>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t="s">
        <v>566</v>
      </c>
      <c r="BT14" s="761"/>
      <c r="BU14" s="761"/>
      <c r="BV14" s="761"/>
      <c r="BW14" s="761"/>
      <c r="BX14" s="761"/>
      <c r="BY14" s="761"/>
      <c r="BZ14" s="761"/>
      <c r="CA14" s="761"/>
      <c r="CB14" s="761"/>
      <c r="CC14" s="761"/>
      <c r="CD14" s="761"/>
      <c r="CE14" s="761"/>
      <c r="CF14" s="761"/>
      <c r="CG14" s="762"/>
      <c r="CH14" s="763">
        <v>-2</v>
      </c>
      <c r="CI14" s="764"/>
      <c r="CJ14" s="764"/>
      <c r="CK14" s="764"/>
      <c r="CL14" s="765"/>
      <c r="CM14" s="763">
        <v>139</v>
      </c>
      <c r="CN14" s="764"/>
      <c r="CO14" s="764"/>
      <c r="CP14" s="764"/>
      <c r="CQ14" s="765"/>
      <c r="CR14" s="763">
        <v>11</v>
      </c>
      <c r="CS14" s="764"/>
      <c r="CT14" s="764"/>
      <c r="CU14" s="764"/>
      <c r="CV14" s="765"/>
      <c r="CW14" s="763">
        <v>44</v>
      </c>
      <c r="CX14" s="764"/>
      <c r="CY14" s="764"/>
      <c r="CZ14" s="764"/>
      <c r="DA14" s="765"/>
      <c r="DB14" s="763" t="s">
        <v>512</v>
      </c>
      <c r="DC14" s="764"/>
      <c r="DD14" s="764"/>
      <c r="DE14" s="764"/>
      <c r="DF14" s="765"/>
      <c r="DG14" s="763" t="s">
        <v>512</v>
      </c>
      <c r="DH14" s="764"/>
      <c r="DI14" s="764"/>
      <c r="DJ14" s="764"/>
      <c r="DK14" s="765"/>
      <c r="DL14" s="763" t="s">
        <v>512</v>
      </c>
      <c r="DM14" s="764"/>
      <c r="DN14" s="764"/>
      <c r="DO14" s="764"/>
      <c r="DP14" s="765"/>
      <c r="DQ14" s="763" t="s">
        <v>512</v>
      </c>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t="s">
        <v>567</v>
      </c>
      <c r="BT15" s="761"/>
      <c r="BU15" s="761"/>
      <c r="BV15" s="761"/>
      <c r="BW15" s="761"/>
      <c r="BX15" s="761"/>
      <c r="BY15" s="761"/>
      <c r="BZ15" s="761"/>
      <c r="CA15" s="761"/>
      <c r="CB15" s="761"/>
      <c r="CC15" s="761"/>
      <c r="CD15" s="761"/>
      <c r="CE15" s="761"/>
      <c r="CF15" s="761"/>
      <c r="CG15" s="762"/>
      <c r="CH15" s="763">
        <v>0</v>
      </c>
      <c r="CI15" s="764"/>
      <c r="CJ15" s="764"/>
      <c r="CK15" s="764"/>
      <c r="CL15" s="765"/>
      <c r="CM15" s="763">
        <v>79</v>
      </c>
      <c r="CN15" s="764"/>
      <c r="CO15" s="764"/>
      <c r="CP15" s="764"/>
      <c r="CQ15" s="765"/>
      <c r="CR15" s="763">
        <v>12</v>
      </c>
      <c r="CS15" s="764"/>
      <c r="CT15" s="764"/>
      <c r="CU15" s="764"/>
      <c r="CV15" s="765"/>
      <c r="CW15" s="763">
        <v>75</v>
      </c>
      <c r="CX15" s="764"/>
      <c r="CY15" s="764"/>
      <c r="CZ15" s="764"/>
      <c r="DA15" s="765"/>
      <c r="DB15" s="763" t="s">
        <v>512</v>
      </c>
      <c r="DC15" s="764"/>
      <c r="DD15" s="764"/>
      <c r="DE15" s="764"/>
      <c r="DF15" s="765"/>
      <c r="DG15" s="763" t="s">
        <v>512</v>
      </c>
      <c r="DH15" s="764"/>
      <c r="DI15" s="764"/>
      <c r="DJ15" s="764"/>
      <c r="DK15" s="765"/>
      <c r="DL15" s="763" t="s">
        <v>512</v>
      </c>
      <c r="DM15" s="764"/>
      <c r="DN15" s="764"/>
      <c r="DO15" s="764"/>
      <c r="DP15" s="765"/>
      <c r="DQ15" s="763" t="s">
        <v>512</v>
      </c>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t="s">
        <v>568</v>
      </c>
      <c r="BT16" s="761"/>
      <c r="BU16" s="761"/>
      <c r="BV16" s="761"/>
      <c r="BW16" s="761"/>
      <c r="BX16" s="761"/>
      <c r="BY16" s="761"/>
      <c r="BZ16" s="761"/>
      <c r="CA16" s="761"/>
      <c r="CB16" s="761"/>
      <c r="CC16" s="761"/>
      <c r="CD16" s="761"/>
      <c r="CE16" s="761"/>
      <c r="CF16" s="761"/>
      <c r="CG16" s="762"/>
      <c r="CH16" s="763">
        <v>0</v>
      </c>
      <c r="CI16" s="764"/>
      <c r="CJ16" s="764"/>
      <c r="CK16" s="764"/>
      <c r="CL16" s="765"/>
      <c r="CM16" s="763">
        <v>10</v>
      </c>
      <c r="CN16" s="764"/>
      <c r="CO16" s="764"/>
      <c r="CP16" s="764"/>
      <c r="CQ16" s="765"/>
      <c r="CR16" s="763">
        <v>10</v>
      </c>
      <c r="CS16" s="764"/>
      <c r="CT16" s="764"/>
      <c r="CU16" s="764"/>
      <c r="CV16" s="765"/>
      <c r="CW16" s="763">
        <v>32</v>
      </c>
      <c r="CX16" s="764"/>
      <c r="CY16" s="764"/>
      <c r="CZ16" s="764"/>
      <c r="DA16" s="765"/>
      <c r="DB16" s="763" t="s">
        <v>512</v>
      </c>
      <c r="DC16" s="764"/>
      <c r="DD16" s="764"/>
      <c r="DE16" s="764"/>
      <c r="DF16" s="765"/>
      <c r="DG16" s="763" t="s">
        <v>512</v>
      </c>
      <c r="DH16" s="764"/>
      <c r="DI16" s="764"/>
      <c r="DJ16" s="764"/>
      <c r="DK16" s="765"/>
      <c r="DL16" s="763" t="s">
        <v>512</v>
      </c>
      <c r="DM16" s="764"/>
      <c r="DN16" s="764"/>
      <c r="DO16" s="764"/>
      <c r="DP16" s="765"/>
      <c r="DQ16" s="763" t="s">
        <v>512</v>
      </c>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t="s">
        <v>569</v>
      </c>
      <c r="BT17" s="761"/>
      <c r="BU17" s="761"/>
      <c r="BV17" s="761"/>
      <c r="BW17" s="761"/>
      <c r="BX17" s="761"/>
      <c r="BY17" s="761"/>
      <c r="BZ17" s="761"/>
      <c r="CA17" s="761"/>
      <c r="CB17" s="761"/>
      <c r="CC17" s="761"/>
      <c r="CD17" s="761"/>
      <c r="CE17" s="761"/>
      <c r="CF17" s="761"/>
      <c r="CG17" s="762"/>
      <c r="CH17" s="763">
        <v>-22</v>
      </c>
      <c r="CI17" s="764"/>
      <c r="CJ17" s="764"/>
      <c r="CK17" s="764"/>
      <c r="CL17" s="765"/>
      <c r="CM17" s="763">
        <v>448</v>
      </c>
      <c r="CN17" s="764"/>
      <c r="CO17" s="764"/>
      <c r="CP17" s="764"/>
      <c r="CQ17" s="765"/>
      <c r="CR17" s="763">
        <v>160</v>
      </c>
      <c r="CS17" s="764"/>
      <c r="CT17" s="764"/>
      <c r="CU17" s="764"/>
      <c r="CV17" s="765"/>
      <c r="CW17" s="763" t="s">
        <v>512</v>
      </c>
      <c r="CX17" s="764"/>
      <c r="CY17" s="764"/>
      <c r="CZ17" s="764"/>
      <c r="DA17" s="765"/>
      <c r="DB17" s="763" t="s">
        <v>512</v>
      </c>
      <c r="DC17" s="764"/>
      <c r="DD17" s="764"/>
      <c r="DE17" s="764"/>
      <c r="DF17" s="765"/>
      <c r="DG17" s="763" t="s">
        <v>512</v>
      </c>
      <c r="DH17" s="764"/>
      <c r="DI17" s="764"/>
      <c r="DJ17" s="764"/>
      <c r="DK17" s="765"/>
      <c r="DL17" s="763" t="s">
        <v>512</v>
      </c>
      <c r="DM17" s="764"/>
      <c r="DN17" s="764"/>
      <c r="DO17" s="764"/>
      <c r="DP17" s="765"/>
      <c r="DQ17" s="763" t="s">
        <v>512</v>
      </c>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t="s">
        <v>570</v>
      </c>
      <c r="BT18" s="761"/>
      <c r="BU18" s="761"/>
      <c r="BV18" s="761"/>
      <c r="BW18" s="761"/>
      <c r="BX18" s="761"/>
      <c r="BY18" s="761"/>
      <c r="BZ18" s="761"/>
      <c r="CA18" s="761"/>
      <c r="CB18" s="761"/>
      <c r="CC18" s="761"/>
      <c r="CD18" s="761"/>
      <c r="CE18" s="761"/>
      <c r="CF18" s="761"/>
      <c r="CG18" s="762"/>
      <c r="CH18" s="763">
        <v>0</v>
      </c>
      <c r="CI18" s="764"/>
      <c r="CJ18" s="764"/>
      <c r="CK18" s="764"/>
      <c r="CL18" s="765"/>
      <c r="CM18" s="763">
        <v>83</v>
      </c>
      <c r="CN18" s="764"/>
      <c r="CO18" s="764"/>
      <c r="CP18" s="764"/>
      <c r="CQ18" s="765"/>
      <c r="CR18" s="763">
        <v>5</v>
      </c>
      <c r="CS18" s="764"/>
      <c r="CT18" s="764"/>
      <c r="CU18" s="764"/>
      <c r="CV18" s="765"/>
      <c r="CW18" s="763" t="s">
        <v>512</v>
      </c>
      <c r="CX18" s="764"/>
      <c r="CY18" s="764"/>
      <c r="CZ18" s="764"/>
      <c r="DA18" s="765"/>
      <c r="DB18" s="763">
        <v>1702</v>
      </c>
      <c r="DC18" s="764"/>
      <c r="DD18" s="764"/>
      <c r="DE18" s="764"/>
      <c r="DF18" s="765"/>
      <c r="DG18" s="763" t="s">
        <v>512</v>
      </c>
      <c r="DH18" s="764"/>
      <c r="DI18" s="764"/>
      <c r="DJ18" s="764"/>
      <c r="DK18" s="765"/>
      <c r="DL18" s="763">
        <v>998</v>
      </c>
      <c r="DM18" s="764"/>
      <c r="DN18" s="764"/>
      <c r="DO18" s="764"/>
      <c r="DP18" s="765"/>
      <c r="DQ18" s="763">
        <v>1987</v>
      </c>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t="s">
        <v>571</v>
      </c>
      <c r="BT19" s="761"/>
      <c r="BU19" s="761"/>
      <c r="BV19" s="761"/>
      <c r="BW19" s="761"/>
      <c r="BX19" s="761"/>
      <c r="BY19" s="761"/>
      <c r="BZ19" s="761"/>
      <c r="CA19" s="761"/>
      <c r="CB19" s="761"/>
      <c r="CC19" s="761"/>
      <c r="CD19" s="761"/>
      <c r="CE19" s="761"/>
      <c r="CF19" s="761"/>
      <c r="CG19" s="762"/>
      <c r="CH19" s="763">
        <v>0</v>
      </c>
      <c r="CI19" s="764"/>
      <c r="CJ19" s="764"/>
      <c r="CK19" s="764"/>
      <c r="CL19" s="765"/>
      <c r="CM19" s="763">
        <v>15</v>
      </c>
      <c r="CN19" s="764"/>
      <c r="CO19" s="764"/>
      <c r="CP19" s="764"/>
      <c r="CQ19" s="765"/>
      <c r="CR19" s="763">
        <v>1</v>
      </c>
      <c r="CS19" s="764"/>
      <c r="CT19" s="764"/>
      <c r="CU19" s="764"/>
      <c r="CV19" s="765"/>
      <c r="CW19" s="763" t="s">
        <v>512</v>
      </c>
      <c r="CX19" s="764"/>
      <c r="CY19" s="764"/>
      <c r="CZ19" s="764"/>
      <c r="DA19" s="765"/>
      <c r="DB19" s="763" t="s">
        <v>512</v>
      </c>
      <c r="DC19" s="764"/>
      <c r="DD19" s="764"/>
      <c r="DE19" s="764"/>
      <c r="DF19" s="765"/>
      <c r="DG19" s="763" t="s">
        <v>512</v>
      </c>
      <c r="DH19" s="764"/>
      <c r="DI19" s="764"/>
      <c r="DJ19" s="764"/>
      <c r="DK19" s="765"/>
      <c r="DL19" s="763" t="s">
        <v>512</v>
      </c>
      <c r="DM19" s="764"/>
      <c r="DN19" s="764"/>
      <c r="DO19" s="764"/>
      <c r="DP19" s="765"/>
      <c r="DQ19" s="763" t="s">
        <v>512</v>
      </c>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t="s">
        <v>572</v>
      </c>
      <c r="BT20" s="761"/>
      <c r="BU20" s="761"/>
      <c r="BV20" s="761"/>
      <c r="BW20" s="761"/>
      <c r="BX20" s="761"/>
      <c r="BY20" s="761"/>
      <c r="BZ20" s="761"/>
      <c r="CA20" s="761"/>
      <c r="CB20" s="761"/>
      <c r="CC20" s="761"/>
      <c r="CD20" s="761"/>
      <c r="CE20" s="761"/>
      <c r="CF20" s="761"/>
      <c r="CG20" s="762"/>
      <c r="CH20" s="763">
        <v>0</v>
      </c>
      <c r="CI20" s="764"/>
      <c r="CJ20" s="764"/>
      <c r="CK20" s="764"/>
      <c r="CL20" s="765"/>
      <c r="CM20" s="763">
        <v>15</v>
      </c>
      <c r="CN20" s="764"/>
      <c r="CO20" s="764"/>
      <c r="CP20" s="764"/>
      <c r="CQ20" s="765"/>
      <c r="CR20" s="763">
        <v>2</v>
      </c>
      <c r="CS20" s="764"/>
      <c r="CT20" s="764"/>
      <c r="CU20" s="764"/>
      <c r="CV20" s="765"/>
      <c r="CW20" s="763">
        <v>1</v>
      </c>
      <c r="CX20" s="764"/>
      <c r="CY20" s="764"/>
      <c r="CZ20" s="764"/>
      <c r="DA20" s="765"/>
      <c r="DB20" s="763" t="s">
        <v>512</v>
      </c>
      <c r="DC20" s="764"/>
      <c r="DD20" s="764"/>
      <c r="DE20" s="764"/>
      <c r="DF20" s="765"/>
      <c r="DG20" s="763" t="s">
        <v>512</v>
      </c>
      <c r="DH20" s="764"/>
      <c r="DI20" s="764"/>
      <c r="DJ20" s="764"/>
      <c r="DK20" s="765"/>
      <c r="DL20" s="763" t="s">
        <v>512</v>
      </c>
      <c r="DM20" s="764"/>
      <c r="DN20" s="764"/>
      <c r="DO20" s="764"/>
      <c r="DP20" s="765"/>
      <c r="DQ20" s="763" t="s">
        <v>512</v>
      </c>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t="s">
        <v>573</v>
      </c>
      <c r="BT21" s="761"/>
      <c r="BU21" s="761"/>
      <c r="BV21" s="761"/>
      <c r="BW21" s="761"/>
      <c r="BX21" s="761"/>
      <c r="BY21" s="761"/>
      <c r="BZ21" s="761"/>
      <c r="CA21" s="761"/>
      <c r="CB21" s="761"/>
      <c r="CC21" s="761"/>
      <c r="CD21" s="761"/>
      <c r="CE21" s="761"/>
      <c r="CF21" s="761"/>
      <c r="CG21" s="762"/>
      <c r="CH21" s="763">
        <v>5</v>
      </c>
      <c r="CI21" s="764"/>
      <c r="CJ21" s="764"/>
      <c r="CK21" s="764"/>
      <c r="CL21" s="765"/>
      <c r="CM21" s="763">
        <v>53</v>
      </c>
      <c r="CN21" s="764"/>
      <c r="CO21" s="764"/>
      <c r="CP21" s="764"/>
      <c r="CQ21" s="765"/>
      <c r="CR21" s="763">
        <v>17</v>
      </c>
      <c r="CS21" s="764"/>
      <c r="CT21" s="764"/>
      <c r="CU21" s="764"/>
      <c r="CV21" s="765"/>
      <c r="CW21" s="763">
        <v>3</v>
      </c>
      <c r="CX21" s="764"/>
      <c r="CY21" s="764"/>
      <c r="CZ21" s="764"/>
      <c r="DA21" s="765"/>
      <c r="DB21" s="763" t="s">
        <v>512</v>
      </c>
      <c r="DC21" s="764"/>
      <c r="DD21" s="764"/>
      <c r="DE21" s="764"/>
      <c r="DF21" s="765"/>
      <c r="DG21" s="763" t="s">
        <v>512</v>
      </c>
      <c r="DH21" s="764"/>
      <c r="DI21" s="764"/>
      <c r="DJ21" s="764"/>
      <c r="DK21" s="765"/>
      <c r="DL21" s="763" t="s">
        <v>512</v>
      </c>
      <c r="DM21" s="764"/>
      <c r="DN21" s="764"/>
      <c r="DO21" s="764"/>
      <c r="DP21" s="765"/>
      <c r="DQ21" s="763" t="s">
        <v>512</v>
      </c>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380</v>
      </c>
      <c r="BA22" s="793"/>
      <c r="BB22" s="793"/>
      <c r="BC22" s="793"/>
      <c r="BD22" s="794"/>
      <c r="BE22" s="227"/>
      <c r="BF22" s="227"/>
      <c r="BG22" s="227"/>
      <c r="BH22" s="227"/>
      <c r="BI22" s="227"/>
      <c r="BJ22" s="227"/>
      <c r="BK22" s="227"/>
      <c r="BL22" s="227"/>
      <c r="BM22" s="227"/>
      <c r="BN22" s="227"/>
      <c r="BO22" s="227"/>
      <c r="BP22" s="227"/>
      <c r="BQ22" s="233">
        <v>16</v>
      </c>
      <c r="BR22" s="234"/>
      <c r="BS22" s="760" t="s">
        <v>574</v>
      </c>
      <c r="BT22" s="761"/>
      <c r="BU22" s="761"/>
      <c r="BV22" s="761"/>
      <c r="BW22" s="761"/>
      <c r="BX22" s="761"/>
      <c r="BY22" s="761"/>
      <c r="BZ22" s="761"/>
      <c r="CA22" s="761"/>
      <c r="CB22" s="761"/>
      <c r="CC22" s="761"/>
      <c r="CD22" s="761"/>
      <c r="CE22" s="761"/>
      <c r="CF22" s="761"/>
      <c r="CG22" s="762"/>
      <c r="CH22" s="763">
        <v>1</v>
      </c>
      <c r="CI22" s="764"/>
      <c r="CJ22" s="764"/>
      <c r="CK22" s="764"/>
      <c r="CL22" s="765"/>
      <c r="CM22" s="763">
        <v>3</v>
      </c>
      <c r="CN22" s="764"/>
      <c r="CO22" s="764"/>
      <c r="CP22" s="764"/>
      <c r="CQ22" s="765"/>
      <c r="CR22" s="763">
        <v>2</v>
      </c>
      <c r="CS22" s="764"/>
      <c r="CT22" s="764"/>
      <c r="CU22" s="764"/>
      <c r="CV22" s="765"/>
      <c r="CW22" s="763" t="s">
        <v>512</v>
      </c>
      <c r="CX22" s="764"/>
      <c r="CY22" s="764"/>
      <c r="CZ22" s="764"/>
      <c r="DA22" s="765"/>
      <c r="DB22" s="763" t="s">
        <v>512</v>
      </c>
      <c r="DC22" s="764"/>
      <c r="DD22" s="764"/>
      <c r="DE22" s="764"/>
      <c r="DF22" s="765"/>
      <c r="DG22" s="763" t="s">
        <v>512</v>
      </c>
      <c r="DH22" s="764"/>
      <c r="DI22" s="764"/>
      <c r="DJ22" s="764"/>
      <c r="DK22" s="765"/>
      <c r="DL22" s="763" t="s">
        <v>512</v>
      </c>
      <c r="DM22" s="764"/>
      <c r="DN22" s="764"/>
      <c r="DO22" s="764"/>
      <c r="DP22" s="765"/>
      <c r="DQ22" s="763" t="s">
        <v>512</v>
      </c>
      <c r="DR22" s="764"/>
      <c r="DS22" s="764"/>
      <c r="DT22" s="764"/>
      <c r="DU22" s="765"/>
      <c r="DV22" s="760"/>
      <c r="DW22" s="761"/>
      <c r="DX22" s="761"/>
      <c r="DY22" s="761"/>
      <c r="DZ22" s="766"/>
      <c r="EA22" s="229"/>
    </row>
    <row r="23" spans="1:131" s="230" customFormat="1" ht="26.25" customHeight="1" thickBot="1" x14ac:dyDescent="0.25">
      <c r="A23" s="235" t="s">
        <v>381</v>
      </c>
      <c r="B23" s="776" t="s">
        <v>382</v>
      </c>
      <c r="C23" s="777"/>
      <c r="D23" s="777"/>
      <c r="E23" s="777"/>
      <c r="F23" s="777"/>
      <c r="G23" s="777"/>
      <c r="H23" s="777"/>
      <c r="I23" s="777"/>
      <c r="J23" s="777"/>
      <c r="K23" s="777"/>
      <c r="L23" s="777"/>
      <c r="M23" s="777"/>
      <c r="N23" s="777"/>
      <c r="O23" s="777"/>
      <c r="P23" s="778"/>
      <c r="Q23" s="779">
        <v>114269</v>
      </c>
      <c r="R23" s="780"/>
      <c r="S23" s="780"/>
      <c r="T23" s="780"/>
      <c r="U23" s="780"/>
      <c r="V23" s="780">
        <v>111423</v>
      </c>
      <c r="W23" s="780"/>
      <c r="X23" s="780"/>
      <c r="Y23" s="780"/>
      <c r="Z23" s="780"/>
      <c r="AA23" s="780">
        <v>2846</v>
      </c>
      <c r="AB23" s="780"/>
      <c r="AC23" s="780"/>
      <c r="AD23" s="780"/>
      <c r="AE23" s="781"/>
      <c r="AF23" s="782">
        <v>2069</v>
      </c>
      <c r="AG23" s="780"/>
      <c r="AH23" s="780"/>
      <c r="AI23" s="780"/>
      <c r="AJ23" s="783"/>
      <c r="AK23" s="784"/>
      <c r="AL23" s="785"/>
      <c r="AM23" s="785"/>
      <c r="AN23" s="785"/>
      <c r="AO23" s="785"/>
      <c r="AP23" s="780">
        <v>111749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t="s">
        <v>575</v>
      </c>
      <c r="BT23" s="761"/>
      <c r="BU23" s="761"/>
      <c r="BV23" s="761"/>
      <c r="BW23" s="761"/>
      <c r="BX23" s="761"/>
      <c r="BY23" s="761"/>
      <c r="BZ23" s="761"/>
      <c r="CA23" s="761"/>
      <c r="CB23" s="761"/>
      <c r="CC23" s="761"/>
      <c r="CD23" s="761"/>
      <c r="CE23" s="761"/>
      <c r="CF23" s="761"/>
      <c r="CG23" s="762"/>
      <c r="CH23" s="763">
        <v>2</v>
      </c>
      <c r="CI23" s="764"/>
      <c r="CJ23" s="764"/>
      <c r="CK23" s="764"/>
      <c r="CL23" s="765"/>
      <c r="CM23" s="763">
        <v>53</v>
      </c>
      <c r="CN23" s="764"/>
      <c r="CO23" s="764"/>
      <c r="CP23" s="764"/>
      <c r="CQ23" s="765"/>
      <c r="CR23" s="763">
        <v>20</v>
      </c>
      <c r="CS23" s="764"/>
      <c r="CT23" s="764"/>
      <c r="CU23" s="764"/>
      <c r="CV23" s="765"/>
      <c r="CW23" s="763">
        <v>12</v>
      </c>
      <c r="CX23" s="764"/>
      <c r="CY23" s="764"/>
      <c r="CZ23" s="764"/>
      <c r="DA23" s="765"/>
      <c r="DB23" s="763" t="s">
        <v>512</v>
      </c>
      <c r="DC23" s="764"/>
      <c r="DD23" s="764"/>
      <c r="DE23" s="764"/>
      <c r="DF23" s="765"/>
      <c r="DG23" s="763" t="s">
        <v>512</v>
      </c>
      <c r="DH23" s="764"/>
      <c r="DI23" s="764"/>
      <c r="DJ23" s="764"/>
      <c r="DK23" s="765"/>
      <c r="DL23" s="763" t="s">
        <v>512</v>
      </c>
      <c r="DM23" s="764"/>
      <c r="DN23" s="764"/>
      <c r="DO23" s="764"/>
      <c r="DP23" s="765"/>
      <c r="DQ23" s="763" t="s">
        <v>512</v>
      </c>
      <c r="DR23" s="764"/>
      <c r="DS23" s="764"/>
      <c r="DT23" s="764"/>
      <c r="DU23" s="765"/>
      <c r="DV23" s="760"/>
      <c r="DW23" s="761"/>
      <c r="DX23" s="761"/>
      <c r="DY23" s="761"/>
      <c r="DZ23" s="766"/>
      <c r="EA23" s="229"/>
    </row>
    <row r="24" spans="1:131" s="230" customFormat="1" ht="26.25" customHeight="1" x14ac:dyDescent="0.2">
      <c r="A24" s="795" t="s">
        <v>383</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t="s">
        <v>576</v>
      </c>
      <c r="BT24" s="761"/>
      <c r="BU24" s="761"/>
      <c r="BV24" s="761"/>
      <c r="BW24" s="761"/>
      <c r="BX24" s="761"/>
      <c r="BY24" s="761"/>
      <c r="BZ24" s="761"/>
      <c r="CA24" s="761"/>
      <c r="CB24" s="761"/>
      <c r="CC24" s="761"/>
      <c r="CD24" s="761"/>
      <c r="CE24" s="761"/>
      <c r="CF24" s="761"/>
      <c r="CG24" s="762"/>
      <c r="CH24" s="763">
        <v>-9</v>
      </c>
      <c r="CI24" s="764"/>
      <c r="CJ24" s="764"/>
      <c r="CK24" s="764"/>
      <c r="CL24" s="765"/>
      <c r="CM24" s="763">
        <v>-53</v>
      </c>
      <c r="CN24" s="764"/>
      <c r="CO24" s="764"/>
      <c r="CP24" s="764"/>
      <c r="CQ24" s="765"/>
      <c r="CR24" s="763">
        <v>18</v>
      </c>
      <c r="CS24" s="764"/>
      <c r="CT24" s="764"/>
      <c r="CU24" s="764"/>
      <c r="CV24" s="765"/>
      <c r="CW24" s="763">
        <v>4</v>
      </c>
      <c r="CX24" s="764"/>
      <c r="CY24" s="764"/>
      <c r="CZ24" s="764"/>
      <c r="DA24" s="765"/>
      <c r="DB24" s="763" t="s">
        <v>512</v>
      </c>
      <c r="DC24" s="764"/>
      <c r="DD24" s="764"/>
      <c r="DE24" s="764"/>
      <c r="DF24" s="765"/>
      <c r="DG24" s="763" t="s">
        <v>512</v>
      </c>
      <c r="DH24" s="764"/>
      <c r="DI24" s="764"/>
      <c r="DJ24" s="764"/>
      <c r="DK24" s="765"/>
      <c r="DL24" s="763" t="s">
        <v>512</v>
      </c>
      <c r="DM24" s="764"/>
      <c r="DN24" s="764"/>
      <c r="DO24" s="764"/>
      <c r="DP24" s="765"/>
      <c r="DQ24" s="763" t="s">
        <v>512</v>
      </c>
      <c r="DR24" s="764"/>
      <c r="DS24" s="764"/>
      <c r="DT24" s="764"/>
      <c r="DU24" s="765"/>
      <c r="DV24" s="760"/>
      <c r="DW24" s="761"/>
      <c r="DX24" s="761"/>
      <c r="DY24" s="761"/>
      <c r="DZ24" s="766"/>
      <c r="EA24" s="229"/>
    </row>
    <row r="25" spans="1:131" ht="26.25" customHeight="1" thickBot="1" x14ac:dyDescent="0.25">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t="s">
        <v>577</v>
      </c>
      <c r="BT25" s="761"/>
      <c r="BU25" s="761"/>
      <c r="BV25" s="761"/>
      <c r="BW25" s="761"/>
      <c r="BX25" s="761"/>
      <c r="BY25" s="761"/>
      <c r="BZ25" s="761"/>
      <c r="CA25" s="761"/>
      <c r="CB25" s="761"/>
      <c r="CC25" s="761"/>
      <c r="CD25" s="761"/>
      <c r="CE25" s="761"/>
      <c r="CF25" s="761"/>
      <c r="CG25" s="762"/>
      <c r="CH25" s="763">
        <v>8</v>
      </c>
      <c r="CI25" s="764"/>
      <c r="CJ25" s="764"/>
      <c r="CK25" s="764"/>
      <c r="CL25" s="765"/>
      <c r="CM25" s="763">
        <v>720</v>
      </c>
      <c r="CN25" s="764"/>
      <c r="CO25" s="764"/>
      <c r="CP25" s="764"/>
      <c r="CQ25" s="765"/>
      <c r="CR25" s="763">
        <v>1</v>
      </c>
      <c r="CS25" s="764"/>
      <c r="CT25" s="764"/>
      <c r="CU25" s="764"/>
      <c r="CV25" s="765"/>
      <c r="CW25" s="763" t="s">
        <v>512</v>
      </c>
      <c r="CX25" s="764"/>
      <c r="CY25" s="764"/>
      <c r="CZ25" s="764"/>
      <c r="DA25" s="765"/>
      <c r="DB25" s="763">
        <v>264</v>
      </c>
      <c r="DC25" s="764"/>
      <c r="DD25" s="764"/>
      <c r="DE25" s="764"/>
      <c r="DF25" s="765"/>
      <c r="DG25" s="763" t="s">
        <v>512</v>
      </c>
      <c r="DH25" s="764"/>
      <c r="DI25" s="764"/>
      <c r="DJ25" s="764"/>
      <c r="DK25" s="765"/>
      <c r="DL25" s="763" t="s">
        <v>512</v>
      </c>
      <c r="DM25" s="764"/>
      <c r="DN25" s="764"/>
      <c r="DO25" s="764"/>
      <c r="DP25" s="765"/>
      <c r="DQ25" s="763">
        <v>238</v>
      </c>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1" t="s">
        <v>388</v>
      </c>
      <c r="AG26" s="802"/>
      <c r="AH26" s="802"/>
      <c r="AI26" s="802"/>
      <c r="AJ26" s="803"/>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393</v>
      </c>
      <c r="C28" s="737"/>
      <c r="D28" s="737"/>
      <c r="E28" s="737"/>
      <c r="F28" s="737"/>
      <c r="G28" s="737"/>
      <c r="H28" s="737"/>
      <c r="I28" s="737"/>
      <c r="J28" s="737"/>
      <c r="K28" s="737"/>
      <c r="L28" s="737"/>
      <c r="M28" s="737"/>
      <c r="N28" s="737"/>
      <c r="O28" s="737"/>
      <c r="P28" s="738"/>
      <c r="Q28" s="809">
        <v>18046</v>
      </c>
      <c r="R28" s="810"/>
      <c r="S28" s="810"/>
      <c r="T28" s="810"/>
      <c r="U28" s="810"/>
      <c r="V28" s="810">
        <v>18014</v>
      </c>
      <c r="W28" s="810"/>
      <c r="X28" s="810"/>
      <c r="Y28" s="810"/>
      <c r="Z28" s="810"/>
      <c r="AA28" s="810">
        <f>Q28-V28</f>
        <v>32</v>
      </c>
      <c r="AB28" s="810"/>
      <c r="AC28" s="810"/>
      <c r="AD28" s="810"/>
      <c r="AE28" s="811"/>
      <c r="AF28" s="812">
        <v>32</v>
      </c>
      <c r="AG28" s="810"/>
      <c r="AH28" s="810"/>
      <c r="AI28" s="810"/>
      <c r="AJ28" s="813"/>
      <c r="AK28" s="814">
        <f>1572+9</f>
        <v>1581</v>
      </c>
      <c r="AL28" s="815"/>
      <c r="AM28" s="815"/>
      <c r="AN28" s="815"/>
      <c r="AO28" s="815"/>
      <c r="AP28" s="815">
        <v>21</v>
      </c>
      <c r="AQ28" s="815"/>
      <c r="AR28" s="815"/>
      <c r="AS28" s="815"/>
      <c r="AT28" s="815"/>
      <c r="AU28" s="815">
        <v>2</v>
      </c>
      <c r="AV28" s="815"/>
      <c r="AW28" s="815"/>
      <c r="AX28" s="815"/>
      <c r="AY28" s="815"/>
      <c r="AZ28" s="816" t="s">
        <v>590</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394</v>
      </c>
      <c r="C29" s="768"/>
      <c r="D29" s="768"/>
      <c r="E29" s="768"/>
      <c r="F29" s="768"/>
      <c r="G29" s="768"/>
      <c r="H29" s="768"/>
      <c r="I29" s="768"/>
      <c r="J29" s="768"/>
      <c r="K29" s="768"/>
      <c r="L29" s="768"/>
      <c r="M29" s="768"/>
      <c r="N29" s="768"/>
      <c r="O29" s="768"/>
      <c r="P29" s="769"/>
      <c r="Q29" s="770">
        <v>20577</v>
      </c>
      <c r="R29" s="771"/>
      <c r="S29" s="771"/>
      <c r="T29" s="771"/>
      <c r="U29" s="771"/>
      <c r="V29" s="771">
        <v>19788</v>
      </c>
      <c r="W29" s="771"/>
      <c r="X29" s="771"/>
      <c r="Y29" s="771"/>
      <c r="Z29" s="771"/>
      <c r="AA29" s="771">
        <f>Q29-V29</f>
        <v>789</v>
      </c>
      <c r="AB29" s="771"/>
      <c r="AC29" s="771"/>
      <c r="AD29" s="771"/>
      <c r="AE29" s="772"/>
      <c r="AF29" s="773">
        <v>789</v>
      </c>
      <c r="AG29" s="774"/>
      <c r="AH29" s="774"/>
      <c r="AI29" s="774"/>
      <c r="AJ29" s="775"/>
      <c r="AK29" s="821">
        <v>2837</v>
      </c>
      <c r="AL29" s="817"/>
      <c r="AM29" s="817"/>
      <c r="AN29" s="817"/>
      <c r="AO29" s="817"/>
      <c r="AP29" s="817">
        <v>0</v>
      </c>
      <c r="AQ29" s="817"/>
      <c r="AR29" s="817"/>
      <c r="AS29" s="817"/>
      <c r="AT29" s="817"/>
      <c r="AU29" s="817" t="s">
        <v>590</v>
      </c>
      <c r="AV29" s="817"/>
      <c r="AW29" s="817"/>
      <c r="AX29" s="817"/>
      <c r="AY29" s="817"/>
      <c r="AZ29" s="818" t="s">
        <v>590</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395</v>
      </c>
      <c r="C30" s="768"/>
      <c r="D30" s="768"/>
      <c r="E30" s="768"/>
      <c r="F30" s="768"/>
      <c r="G30" s="768"/>
      <c r="H30" s="768"/>
      <c r="I30" s="768"/>
      <c r="J30" s="768"/>
      <c r="K30" s="768"/>
      <c r="L30" s="768"/>
      <c r="M30" s="768"/>
      <c r="N30" s="768"/>
      <c r="O30" s="768"/>
      <c r="P30" s="769"/>
      <c r="Q30" s="770">
        <v>2521</v>
      </c>
      <c r="R30" s="771"/>
      <c r="S30" s="771"/>
      <c r="T30" s="771"/>
      <c r="U30" s="771"/>
      <c r="V30" s="771">
        <v>2516</v>
      </c>
      <c r="W30" s="771"/>
      <c r="X30" s="771"/>
      <c r="Y30" s="771"/>
      <c r="Z30" s="771"/>
      <c r="AA30" s="771">
        <f>Q30-V30</f>
        <v>5</v>
      </c>
      <c r="AB30" s="771"/>
      <c r="AC30" s="771"/>
      <c r="AD30" s="771"/>
      <c r="AE30" s="772"/>
      <c r="AF30" s="773">
        <v>5</v>
      </c>
      <c r="AG30" s="774"/>
      <c r="AH30" s="774"/>
      <c r="AI30" s="774"/>
      <c r="AJ30" s="775"/>
      <c r="AK30" s="821">
        <v>590</v>
      </c>
      <c r="AL30" s="817"/>
      <c r="AM30" s="817"/>
      <c r="AN30" s="817"/>
      <c r="AO30" s="817"/>
      <c r="AP30" s="817">
        <v>0</v>
      </c>
      <c r="AQ30" s="817"/>
      <c r="AR30" s="817"/>
      <c r="AS30" s="817"/>
      <c r="AT30" s="817"/>
      <c r="AU30" s="817" t="s">
        <v>590</v>
      </c>
      <c r="AV30" s="817"/>
      <c r="AW30" s="817"/>
      <c r="AX30" s="817"/>
      <c r="AY30" s="817"/>
      <c r="AZ30" s="818" t="s">
        <v>590</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396</v>
      </c>
      <c r="C31" s="768"/>
      <c r="D31" s="768"/>
      <c r="E31" s="768"/>
      <c r="F31" s="768"/>
      <c r="G31" s="768"/>
      <c r="H31" s="768"/>
      <c r="I31" s="768"/>
      <c r="J31" s="768"/>
      <c r="K31" s="768"/>
      <c r="L31" s="768"/>
      <c r="M31" s="768"/>
      <c r="N31" s="768"/>
      <c r="O31" s="768"/>
      <c r="P31" s="769"/>
      <c r="Q31" s="770">
        <v>4789</v>
      </c>
      <c r="R31" s="771"/>
      <c r="S31" s="771"/>
      <c r="T31" s="771"/>
      <c r="U31" s="771"/>
      <c r="V31" s="771">
        <v>4638</v>
      </c>
      <c r="W31" s="771"/>
      <c r="X31" s="771"/>
      <c r="Y31" s="771"/>
      <c r="Z31" s="771"/>
      <c r="AA31" s="771">
        <v>151</v>
      </c>
      <c r="AB31" s="771"/>
      <c r="AC31" s="771"/>
      <c r="AD31" s="771"/>
      <c r="AE31" s="772"/>
      <c r="AF31" s="773">
        <v>2311</v>
      </c>
      <c r="AG31" s="774"/>
      <c r="AH31" s="774"/>
      <c r="AI31" s="774"/>
      <c r="AJ31" s="775"/>
      <c r="AK31" s="821">
        <v>1197</v>
      </c>
      <c r="AL31" s="817"/>
      <c r="AM31" s="817"/>
      <c r="AN31" s="817"/>
      <c r="AO31" s="817"/>
      <c r="AP31" s="817">
        <v>19041</v>
      </c>
      <c r="AQ31" s="817"/>
      <c r="AR31" s="817"/>
      <c r="AS31" s="817"/>
      <c r="AT31" s="817"/>
      <c r="AU31" s="817">
        <v>5160</v>
      </c>
      <c r="AV31" s="817"/>
      <c r="AW31" s="817"/>
      <c r="AX31" s="817"/>
      <c r="AY31" s="817"/>
      <c r="AZ31" s="818" t="s">
        <v>590</v>
      </c>
      <c r="BA31" s="818"/>
      <c r="BB31" s="818"/>
      <c r="BC31" s="818"/>
      <c r="BD31" s="818"/>
      <c r="BE31" s="819" t="s">
        <v>397</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398</v>
      </c>
      <c r="C32" s="768"/>
      <c r="D32" s="768"/>
      <c r="E32" s="768"/>
      <c r="F32" s="768"/>
      <c r="G32" s="768"/>
      <c r="H32" s="768"/>
      <c r="I32" s="768"/>
      <c r="J32" s="768"/>
      <c r="K32" s="768"/>
      <c r="L32" s="768"/>
      <c r="M32" s="768"/>
      <c r="N32" s="768"/>
      <c r="O32" s="768"/>
      <c r="P32" s="769"/>
      <c r="Q32" s="770">
        <v>2</v>
      </c>
      <c r="R32" s="771"/>
      <c r="S32" s="771"/>
      <c r="T32" s="771"/>
      <c r="U32" s="771"/>
      <c r="V32" s="771">
        <v>4</v>
      </c>
      <c r="W32" s="771"/>
      <c r="X32" s="771"/>
      <c r="Y32" s="771"/>
      <c r="Z32" s="771"/>
      <c r="AA32" s="771">
        <v>-2</v>
      </c>
      <c r="AB32" s="771"/>
      <c r="AC32" s="771"/>
      <c r="AD32" s="771"/>
      <c r="AE32" s="772"/>
      <c r="AF32" s="773">
        <v>8</v>
      </c>
      <c r="AG32" s="774"/>
      <c r="AH32" s="774"/>
      <c r="AI32" s="774"/>
      <c r="AJ32" s="775"/>
      <c r="AK32" s="821" t="s">
        <v>589</v>
      </c>
      <c r="AL32" s="817"/>
      <c r="AM32" s="817"/>
      <c r="AN32" s="817"/>
      <c r="AO32" s="817"/>
      <c r="AP32" s="817" t="s">
        <v>590</v>
      </c>
      <c r="AQ32" s="817"/>
      <c r="AR32" s="817"/>
      <c r="AS32" s="817"/>
      <c r="AT32" s="817"/>
      <c r="AU32" s="817" t="s">
        <v>590</v>
      </c>
      <c r="AV32" s="817"/>
      <c r="AW32" s="817"/>
      <c r="AX32" s="817"/>
      <c r="AY32" s="817"/>
      <c r="AZ32" s="818" t="s">
        <v>590</v>
      </c>
      <c r="BA32" s="818"/>
      <c r="BB32" s="818"/>
      <c r="BC32" s="818"/>
      <c r="BD32" s="818"/>
      <c r="BE32" s="819" t="s">
        <v>397</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399</v>
      </c>
      <c r="C33" s="768"/>
      <c r="D33" s="768"/>
      <c r="E33" s="768"/>
      <c r="F33" s="768"/>
      <c r="G33" s="768"/>
      <c r="H33" s="768"/>
      <c r="I33" s="768"/>
      <c r="J33" s="768"/>
      <c r="K33" s="768"/>
      <c r="L33" s="768"/>
      <c r="M33" s="768"/>
      <c r="N33" s="768"/>
      <c r="O33" s="768"/>
      <c r="P33" s="769"/>
      <c r="Q33" s="770">
        <v>7917</v>
      </c>
      <c r="R33" s="771"/>
      <c r="S33" s="771"/>
      <c r="T33" s="771"/>
      <c r="U33" s="771"/>
      <c r="V33" s="771">
        <v>8303</v>
      </c>
      <c r="W33" s="771"/>
      <c r="X33" s="771"/>
      <c r="Y33" s="771"/>
      <c r="Z33" s="771"/>
      <c r="AA33" s="771">
        <v>-386</v>
      </c>
      <c r="AB33" s="771"/>
      <c r="AC33" s="771"/>
      <c r="AD33" s="771"/>
      <c r="AE33" s="772"/>
      <c r="AF33" s="773">
        <v>3338</v>
      </c>
      <c r="AG33" s="774"/>
      <c r="AH33" s="774"/>
      <c r="AI33" s="774"/>
      <c r="AJ33" s="775"/>
      <c r="AK33" s="821">
        <v>1357</v>
      </c>
      <c r="AL33" s="817"/>
      <c r="AM33" s="817"/>
      <c r="AN33" s="817"/>
      <c r="AO33" s="817"/>
      <c r="AP33" s="817">
        <v>1458</v>
      </c>
      <c r="AQ33" s="817"/>
      <c r="AR33" s="817"/>
      <c r="AS33" s="817"/>
      <c r="AT33" s="817"/>
      <c r="AU33" s="817">
        <v>730</v>
      </c>
      <c r="AV33" s="817"/>
      <c r="AW33" s="817"/>
      <c r="AX33" s="817"/>
      <c r="AY33" s="817"/>
      <c r="AZ33" s="818" t="s">
        <v>590</v>
      </c>
      <c r="BA33" s="818"/>
      <c r="BB33" s="818"/>
      <c r="BC33" s="818"/>
      <c r="BD33" s="818"/>
      <c r="BE33" s="819" t="s">
        <v>397</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400</v>
      </c>
      <c r="C34" s="768"/>
      <c r="D34" s="768"/>
      <c r="E34" s="768"/>
      <c r="F34" s="768"/>
      <c r="G34" s="768"/>
      <c r="H34" s="768"/>
      <c r="I34" s="768"/>
      <c r="J34" s="768"/>
      <c r="K34" s="768"/>
      <c r="L34" s="768"/>
      <c r="M34" s="768"/>
      <c r="N34" s="768"/>
      <c r="O34" s="768"/>
      <c r="P34" s="769"/>
      <c r="Q34" s="770">
        <v>8658</v>
      </c>
      <c r="R34" s="771"/>
      <c r="S34" s="771"/>
      <c r="T34" s="771"/>
      <c r="U34" s="771"/>
      <c r="V34" s="771">
        <v>8206</v>
      </c>
      <c r="W34" s="771"/>
      <c r="X34" s="771"/>
      <c r="Y34" s="771"/>
      <c r="Z34" s="771"/>
      <c r="AA34" s="771">
        <v>452</v>
      </c>
      <c r="AB34" s="771"/>
      <c r="AC34" s="771"/>
      <c r="AD34" s="771"/>
      <c r="AE34" s="772"/>
      <c r="AF34" s="773">
        <v>3230</v>
      </c>
      <c r="AG34" s="774"/>
      <c r="AH34" s="774"/>
      <c r="AI34" s="774"/>
      <c r="AJ34" s="775"/>
      <c r="AK34" s="821">
        <v>3936</v>
      </c>
      <c r="AL34" s="817"/>
      <c r="AM34" s="817"/>
      <c r="AN34" s="817"/>
      <c r="AO34" s="817"/>
      <c r="AP34" s="817">
        <v>50831</v>
      </c>
      <c r="AQ34" s="817"/>
      <c r="AR34" s="817"/>
      <c r="AS34" s="817"/>
      <c r="AT34" s="817"/>
      <c r="AU34" s="817">
        <v>27144</v>
      </c>
      <c r="AV34" s="817"/>
      <c r="AW34" s="817"/>
      <c r="AX34" s="817"/>
      <c r="AY34" s="817"/>
      <c r="AZ34" s="818" t="s">
        <v>590</v>
      </c>
      <c r="BA34" s="818"/>
      <c r="BB34" s="818"/>
      <c r="BC34" s="818"/>
      <c r="BD34" s="818"/>
      <c r="BE34" s="819" t="s">
        <v>397</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t="s">
        <v>401</v>
      </c>
      <c r="C35" s="768"/>
      <c r="D35" s="768"/>
      <c r="E35" s="768"/>
      <c r="F35" s="768"/>
      <c r="G35" s="768"/>
      <c r="H35" s="768"/>
      <c r="I35" s="768"/>
      <c r="J35" s="768"/>
      <c r="K35" s="768"/>
      <c r="L35" s="768"/>
      <c r="M35" s="768"/>
      <c r="N35" s="768"/>
      <c r="O35" s="768"/>
      <c r="P35" s="769"/>
      <c r="Q35" s="770">
        <v>29</v>
      </c>
      <c r="R35" s="771"/>
      <c r="S35" s="771"/>
      <c r="T35" s="771"/>
      <c r="U35" s="771"/>
      <c r="V35" s="771">
        <v>28</v>
      </c>
      <c r="W35" s="771"/>
      <c r="X35" s="771"/>
      <c r="Y35" s="771"/>
      <c r="Z35" s="771"/>
      <c r="AA35" s="771">
        <v>0</v>
      </c>
      <c r="AB35" s="771"/>
      <c r="AC35" s="771"/>
      <c r="AD35" s="771"/>
      <c r="AE35" s="772"/>
      <c r="AF35" s="773">
        <v>1</v>
      </c>
      <c r="AG35" s="774"/>
      <c r="AH35" s="774"/>
      <c r="AI35" s="774"/>
      <c r="AJ35" s="775"/>
      <c r="AK35" s="821" t="s">
        <v>590</v>
      </c>
      <c r="AL35" s="817"/>
      <c r="AM35" s="817"/>
      <c r="AN35" s="817"/>
      <c r="AO35" s="817"/>
      <c r="AP35" s="817">
        <v>152</v>
      </c>
      <c r="AQ35" s="817"/>
      <c r="AR35" s="817"/>
      <c r="AS35" s="817"/>
      <c r="AT35" s="817"/>
      <c r="AU35" s="817" t="s">
        <v>590</v>
      </c>
      <c r="AV35" s="817"/>
      <c r="AW35" s="817"/>
      <c r="AX35" s="817"/>
      <c r="AY35" s="817"/>
      <c r="AZ35" s="818" t="s">
        <v>590</v>
      </c>
      <c r="BA35" s="818"/>
      <c r="BB35" s="818"/>
      <c r="BC35" s="818"/>
      <c r="BD35" s="818"/>
      <c r="BE35" s="819" t="s">
        <v>402</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t="s">
        <v>403</v>
      </c>
      <c r="C36" s="768"/>
      <c r="D36" s="768"/>
      <c r="E36" s="768"/>
      <c r="F36" s="768"/>
      <c r="G36" s="768"/>
      <c r="H36" s="768"/>
      <c r="I36" s="768"/>
      <c r="J36" s="768"/>
      <c r="K36" s="768"/>
      <c r="L36" s="768"/>
      <c r="M36" s="768"/>
      <c r="N36" s="768"/>
      <c r="O36" s="768"/>
      <c r="P36" s="769"/>
      <c r="Q36" s="770">
        <v>797</v>
      </c>
      <c r="R36" s="771"/>
      <c r="S36" s="771"/>
      <c r="T36" s="771"/>
      <c r="U36" s="771"/>
      <c r="V36" s="771">
        <v>797</v>
      </c>
      <c r="W36" s="771"/>
      <c r="X36" s="771"/>
      <c r="Y36" s="771"/>
      <c r="Z36" s="771"/>
      <c r="AA36" s="771" t="s">
        <v>589</v>
      </c>
      <c r="AB36" s="771"/>
      <c r="AC36" s="771"/>
      <c r="AD36" s="771"/>
      <c r="AE36" s="772"/>
      <c r="AF36" s="773" t="s">
        <v>122</v>
      </c>
      <c r="AG36" s="774"/>
      <c r="AH36" s="774"/>
      <c r="AI36" s="774"/>
      <c r="AJ36" s="775"/>
      <c r="AK36" s="821">
        <v>30</v>
      </c>
      <c r="AL36" s="817"/>
      <c r="AM36" s="817"/>
      <c r="AN36" s="817"/>
      <c r="AO36" s="817"/>
      <c r="AP36" s="817">
        <v>633</v>
      </c>
      <c r="AQ36" s="817"/>
      <c r="AR36" s="817"/>
      <c r="AS36" s="817"/>
      <c r="AT36" s="817"/>
      <c r="AU36" s="817">
        <v>393</v>
      </c>
      <c r="AV36" s="817"/>
      <c r="AW36" s="817"/>
      <c r="AX36" s="817"/>
      <c r="AY36" s="817"/>
      <c r="AZ36" s="818" t="s">
        <v>590</v>
      </c>
      <c r="BA36" s="818"/>
      <c r="BB36" s="818"/>
      <c r="BC36" s="818"/>
      <c r="BD36" s="818"/>
      <c r="BE36" s="819" t="s">
        <v>402</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t="s">
        <v>404</v>
      </c>
      <c r="C37" s="768"/>
      <c r="D37" s="768"/>
      <c r="E37" s="768"/>
      <c r="F37" s="768"/>
      <c r="G37" s="768"/>
      <c r="H37" s="768"/>
      <c r="I37" s="768"/>
      <c r="J37" s="768"/>
      <c r="K37" s="768"/>
      <c r="L37" s="768"/>
      <c r="M37" s="768"/>
      <c r="N37" s="768"/>
      <c r="O37" s="768"/>
      <c r="P37" s="769"/>
      <c r="Q37" s="770">
        <v>28</v>
      </c>
      <c r="R37" s="771"/>
      <c r="S37" s="771"/>
      <c r="T37" s="771"/>
      <c r="U37" s="771"/>
      <c r="V37" s="771">
        <v>28</v>
      </c>
      <c r="W37" s="771"/>
      <c r="X37" s="771"/>
      <c r="Y37" s="771"/>
      <c r="Z37" s="771"/>
      <c r="AA37" s="771" t="s">
        <v>589</v>
      </c>
      <c r="AB37" s="771"/>
      <c r="AC37" s="771"/>
      <c r="AD37" s="771"/>
      <c r="AE37" s="772"/>
      <c r="AF37" s="773" t="s">
        <v>122</v>
      </c>
      <c r="AG37" s="774"/>
      <c r="AH37" s="774"/>
      <c r="AI37" s="774"/>
      <c r="AJ37" s="775"/>
      <c r="AK37" s="821">
        <v>16</v>
      </c>
      <c r="AL37" s="817"/>
      <c r="AM37" s="817"/>
      <c r="AN37" s="817"/>
      <c r="AO37" s="817"/>
      <c r="AP37" s="817">
        <v>12</v>
      </c>
      <c r="AQ37" s="817"/>
      <c r="AR37" s="817"/>
      <c r="AS37" s="817"/>
      <c r="AT37" s="817"/>
      <c r="AU37" s="817" t="s">
        <v>590</v>
      </c>
      <c r="AV37" s="817"/>
      <c r="AW37" s="817"/>
      <c r="AX37" s="817"/>
      <c r="AY37" s="817"/>
      <c r="AZ37" s="818" t="s">
        <v>590</v>
      </c>
      <c r="BA37" s="818"/>
      <c r="BB37" s="818"/>
      <c r="BC37" s="818"/>
      <c r="BD37" s="818"/>
      <c r="BE37" s="819" t="s">
        <v>402</v>
      </c>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t="s">
        <v>405</v>
      </c>
      <c r="C38" s="768"/>
      <c r="D38" s="768"/>
      <c r="E38" s="768"/>
      <c r="F38" s="768"/>
      <c r="G38" s="768"/>
      <c r="H38" s="768"/>
      <c r="I38" s="768"/>
      <c r="J38" s="768"/>
      <c r="K38" s="768"/>
      <c r="L38" s="768"/>
      <c r="M38" s="768"/>
      <c r="N38" s="768"/>
      <c r="O38" s="768"/>
      <c r="P38" s="769"/>
      <c r="Q38" s="770">
        <v>63</v>
      </c>
      <c r="R38" s="771"/>
      <c r="S38" s="771"/>
      <c r="T38" s="771"/>
      <c r="U38" s="771"/>
      <c r="V38" s="771">
        <v>57</v>
      </c>
      <c r="W38" s="771"/>
      <c r="X38" s="771"/>
      <c r="Y38" s="771"/>
      <c r="Z38" s="771"/>
      <c r="AA38" s="771">
        <v>6</v>
      </c>
      <c r="AB38" s="771"/>
      <c r="AC38" s="771"/>
      <c r="AD38" s="771"/>
      <c r="AE38" s="772"/>
      <c r="AF38" s="773">
        <v>6</v>
      </c>
      <c r="AG38" s="774"/>
      <c r="AH38" s="774"/>
      <c r="AI38" s="774"/>
      <c r="AJ38" s="775"/>
      <c r="AK38" s="821" t="s">
        <v>590</v>
      </c>
      <c r="AL38" s="817"/>
      <c r="AM38" s="817"/>
      <c r="AN38" s="817"/>
      <c r="AO38" s="817"/>
      <c r="AP38" s="817" t="s">
        <v>590</v>
      </c>
      <c r="AQ38" s="817"/>
      <c r="AR38" s="817"/>
      <c r="AS38" s="817"/>
      <c r="AT38" s="817"/>
      <c r="AU38" s="817" t="s">
        <v>590</v>
      </c>
      <c r="AV38" s="817"/>
      <c r="AW38" s="817"/>
      <c r="AX38" s="817"/>
      <c r="AY38" s="817"/>
      <c r="AZ38" s="818" t="s">
        <v>590</v>
      </c>
      <c r="BA38" s="818"/>
      <c r="BB38" s="818"/>
      <c r="BC38" s="818"/>
      <c r="BD38" s="818"/>
      <c r="BE38" s="819" t="s">
        <v>402</v>
      </c>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381</v>
      </c>
      <c r="B63" s="776" t="s">
        <v>407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9720</v>
      </c>
      <c r="AG63" s="831"/>
      <c r="AH63" s="831"/>
      <c r="AI63" s="831"/>
      <c r="AJ63" s="832"/>
      <c r="AK63" s="833"/>
      <c r="AL63" s="828"/>
      <c r="AM63" s="828"/>
      <c r="AN63" s="828"/>
      <c r="AO63" s="828"/>
      <c r="AP63" s="831">
        <v>72148</v>
      </c>
      <c r="AQ63" s="831"/>
      <c r="AR63" s="831"/>
      <c r="AS63" s="831"/>
      <c r="AT63" s="831"/>
      <c r="AU63" s="831">
        <v>33429</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409</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1" t="s">
        <v>388</v>
      </c>
      <c r="AG66" s="802"/>
      <c r="AH66" s="802"/>
      <c r="AI66" s="802"/>
      <c r="AJ66" s="842"/>
      <c r="AK66" s="720" t="s">
        <v>389</v>
      </c>
      <c r="AL66" s="715"/>
      <c r="AM66" s="715"/>
      <c r="AN66" s="715"/>
      <c r="AO66" s="716"/>
      <c r="AP66" s="720" t="s">
        <v>390</v>
      </c>
      <c r="AQ66" s="721"/>
      <c r="AR66" s="721"/>
      <c r="AS66" s="721"/>
      <c r="AT66" s="722"/>
      <c r="AU66" s="720" t="s">
        <v>410</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583</v>
      </c>
      <c r="C68" s="857"/>
      <c r="D68" s="857"/>
      <c r="E68" s="857"/>
      <c r="F68" s="857"/>
      <c r="G68" s="857"/>
      <c r="H68" s="857"/>
      <c r="I68" s="857"/>
      <c r="J68" s="857"/>
      <c r="K68" s="857"/>
      <c r="L68" s="857"/>
      <c r="M68" s="857"/>
      <c r="N68" s="857"/>
      <c r="O68" s="857"/>
      <c r="P68" s="858"/>
      <c r="Q68" s="859">
        <v>5195</v>
      </c>
      <c r="R68" s="853"/>
      <c r="S68" s="853"/>
      <c r="T68" s="853"/>
      <c r="U68" s="853"/>
      <c r="V68" s="853">
        <v>5087</v>
      </c>
      <c r="W68" s="853"/>
      <c r="X68" s="853"/>
      <c r="Y68" s="853"/>
      <c r="Z68" s="853"/>
      <c r="AA68" s="853">
        <v>108</v>
      </c>
      <c r="AB68" s="853"/>
      <c r="AC68" s="853"/>
      <c r="AD68" s="853"/>
      <c r="AE68" s="853"/>
      <c r="AF68" s="853">
        <v>108</v>
      </c>
      <c r="AG68" s="853"/>
      <c r="AH68" s="853"/>
      <c r="AI68" s="853"/>
      <c r="AJ68" s="853"/>
      <c r="AK68" s="853">
        <v>24</v>
      </c>
      <c r="AL68" s="853"/>
      <c r="AM68" s="853"/>
      <c r="AN68" s="853"/>
      <c r="AO68" s="853"/>
      <c r="AP68" s="853">
        <v>2207</v>
      </c>
      <c r="AQ68" s="853"/>
      <c r="AR68" s="853"/>
      <c r="AS68" s="853"/>
      <c r="AT68" s="853"/>
      <c r="AU68" s="853">
        <v>1828</v>
      </c>
      <c r="AV68" s="853"/>
      <c r="AW68" s="853"/>
      <c r="AX68" s="853"/>
      <c r="AY68" s="853"/>
      <c r="AZ68" s="854" t="s">
        <v>584</v>
      </c>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4" t="s">
        <v>583</v>
      </c>
      <c r="C69" s="861"/>
      <c r="D69" s="861"/>
      <c r="E69" s="861"/>
      <c r="F69" s="861"/>
      <c r="G69" s="861"/>
      <c r="H69" s="861"/>
      <c r="I69" s="861"/>
      <c r="J69" s="861"/>
      <c r="K69" s="861"/>
      <c r="L69" s="861"/>
      <c r="M69" s="861"/>
      <c r="N69" s="861"/>
      <c r="O69" s="861"/>
      <c r="P69" s="862"/>
      <c r="Q69" s="863">
        <v>2</v>
      </c>
      <c r="R69" s="817"/>
      <c r="S69" s="817"/>
      <c r="T69" s="817"/>
      <c r="U69" s="817"/>
      <c r="V69" s="817">
        <v>2</v>
      </c>
      <c r="W69" s="817"/>
      <c r="X69" s="817"/>
      <c r="Y69" s="817"/>
      <c r="Z69" s="817"/>
      <c r="AA69" s="817">
        <v>0</v>
      </c>
      <c r="AB69" s="817"/>
      <c r="AC69" s="817"/>
      <c r="AD69" s="817"/>
      <c r="AE69" s="817"/>
      <c r="AF69" s="817">
        <v>0</v>
      </c>
      <c r="AG69" s="817"/>
      <c r="AH69" s="817"/>
      <c r="AI69" s="817"/>
      <c r="AJ69" s="817"/>
      <c r="AK69" s="817" t="s">
        <v>585</v>
      </c>
      <c r="AL69" s="817"/>
      <c r="AM69" s="817"/>
      <c r="AN69" s="817"/>
      <c r="AO69" s="817"/>
      <c r="AP69" s="817" t="s">
        <v>585</v>
      </c>
      <c r="AQ69" s="817"/>
      <c r="AR69" s="817"/>
      <c r="AS69" s="817"/>
      <c r="AT69" s="817"/>
      <c r="AU69" s="817" t="s">
        <v>585</v>
      </c>
      <c r="AV69" s="817"/>
      <c r="AW69" s="817"/>
      <c r="AX69" s="817"/>
      <c r="AY69" s="817"/>
      <c r="AZ69" s="819" t="s">
        <v>586</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587</v>
      </c>
      <c r="C70" s="861"/>
      <c r="D70" s="861"/>
      <c r="E70" s="861"/>
      <c r="F70" s="861"/>
      <c r="G70" s="861"/>
      <c r="H70" s="861"/>
      <c r="I70" s="861"/>
      <c r="J70" s="861"/>
      <c r="K70" s="861"/>
      <c r="L70" s="861"/>
      <c r="M70" s="861"/>
      <c r="N70" s="861"/>
      <c r="O70" s="861"/>
      <c r="P70" s="862"/>
      <c r="Q70" s="863">
        <v>115</v>
      </c>
      <c r="R70" s="817"/>
      <c r="S70" s="817"/>
      <c r="T70" s="817"/>
      <c r="U70" s="817"/>
      <c r="V70" s="817">
        <v>107</v>
      </c>
      <c r="W70" s="817"/>
      <c r="X70" s="817"/>
      <c r="Y70" s="817"/>
      <c r="Z70" s="817"/>
      <c r="AA70" s="817">
        <v>8</v>
      </c>
      <c r="AB70" s="817"/>
      <c r="AC70" s="817"/>
      <c r="AD70" s="817"/>
      <c r="AE70" s="817"/>
      <c r="AF70" s="817">
        <v>2</v>
      </c>
      <c r="AG70" s="817"/>
      <c r="AH70" s="817"/>
      <c r="AI70" s="817"/>
      <c r="AJ70" s="817"/>
      <c r="AK70" s="817">
        <v>34</v>
      </c>
      <c r="AL70" s="817"/>
      <c r="AM70" s="817"/>
      <c r="AN70" s="817"/>
      <c r="AO70" s="817"/>
      <c r="AP70" s="817" t="s">
        <v>585</v>
      </c>
      <c r="AQ70" s="817"/>
      <c r="AR70" s="817"/>
      <c r="AS70" s="817"/>
      <c r="AT70" s="817"/>
      <c r="AU70" s="817" t="s">
        <v>585</v>
      </c>
      <c r="AV70" s="817"/>
      <c r="AW70" s="817"/>
      <c r="AX70" s="817"/>
      <c r="AY70" s="817"/>
      <c r="AZ70" s="819" t="s">
        <v>584</v>
      </c>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587</v>
      </c>
      <c r="C71" s="861"/>
      <c r="D71" s="861"/>
      <c r="E71" s="861"/>
      <c r="F71" s="861"/>
      <c r="G71" s="861"/>
      <c r="H71" s="861"/>
      <c r="I71" s="861"/>
      <c r="J71" s="861"/>
      <c r="K71" s="861"/>
      <c r="L71" s="861"/>
      <c r="M71" s="861"/>
      <c r="N71" s="861"/>
      <c r="O71" s="861"/>
      <c r="P71" s="862"/>
      <c r="Q71" s="863">
        <v>88193</v>
      </c>
      <c r="R71" s="817"/>
      <c r="S71" s="817"/>
      <c r="T71" s="817"/>
      <c r="U71" s="817"/>
      <c r="V71" s="817">
        <v>87571</v>
      </c>
      <c r="W71" s="817"/>
      <c r="X71" s="817"/>
      <c r="Y71" s="817"/>
      <c r="Z71" s="817"/>
      <c r="AA71" s="817">
        <v>622</v>
      </c>
      <c r="AB71" s="817"/>
      <c r="AC71" s="817"/>
      <c r="AD71" s="817"/>
      <c r="AE71" s="817"/>
      <c r="AF71" s="817">
        <v>622</v>
      </c>
      <c r="AG71" s="817"/>
      <c r="AH71" s="817"/>
      <c r="AI71" s="817"/>
      <c r="AJ71" s="817"/>
      <c r="AK71" s="817">
        <v>242</v>
      </c>
      <c r="AL71" s="817"/>
      <c r="AM71" s="817"/>
      <c r="AN71" s="817"/>
      <c r="AO71" s="817"/>
      <c r="AP71" s="817" t="s">
        <v>585</v>
      </c>
      <c r="AQ71" s="817"/>
      <c r="AR71" s="817"/>
      <c r="AS71" s="817"/>
      <c r="AT71" s="817"/>
      <c r="AU71" s="817" t="s">
        <v>585</v>
      </c>
      <c r="AV71" s="817"/>
      <c r="AW71" s="817"/>
      <c r="AX71" s="817"/>
      <c r="AY71" s="817"/>
      <c r="AZ71" s="819" t="s">
        <v>588</v>
      </c>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5"/>
      <c r="R75" s="866"/>
      <c r="S75" s="866"/>
      <c r="T75" s="866"/>
      <c r="U75" s="821"/>
      <c r="V75" s="867"/>
      <c r="W75" s="866"/>
      <c r="X75" s="866"/>
      <c r="Y75" s="866"/>
      <c r="Z75" s="821"/>
      <c r="AA75" s="867"/>
      <c r="AB75" s="866"/>
      <c r="AC75" s="866"/>
      <c r="AD75" s="866"/>
      <c r="AE75" s="821"/>
      <c r="AF75" s="867"/>
      <c r="AG75" s="866"/>
      <c r="AH75" s="866"/>
      <c r="AI75" s="866"/>
      <c r="AJ75" s="821"/>
      <c r="AK75" s="867"/>
      <c r="AL75" s="866"/>
      <c r="AM75" s="866"/>
      <c r="AN75" s="866"/>
      <c r="AO75" s="821"/>
      <c r="AP75" s="867"/>
      <c r="AQ75" s="866"/>
      <c r="AR75" s="866"/>
      <c r="AS75" s="866"/>
      <c r="AT75" s="821"/>
      <c r="AU75" s="867"/>
      <c r="AV75" s="866"/>
      <c r="AW75" s="866"/>
      <c r="AX75" s="866"/>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381</v>
      </c>
      <c r="B88" s="776" t="s">
        <v>411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732</v>
      </c>
      <c r="AG88" s="831"/>
      <c r="AH88" s="831"/>
      <c r="AI88" s="831"/>
      <c r="AJ88" s="831"/>
      <c r="AK88" s="828"/>
      <c r="AL88" s="828"/>
      <c r="AM88" s="828"/>
      <c r="AN88" s="828"/>
      <c r="AO88" s="828"/>
      <c r="AP88" s="831">
        <v>2207</v>
      </c>
      <c r="AQ88" s="831"/>
      <c r="AR88" s="831"/>
      <c r="AS88" s="831"/>
      <c r="AT88" s="831"/>
      <c r="AU88" s="831">
        <v>1828</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381</v>
      </c>
      <c r="BR102" s="776" t="s">
        <v>412</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39"/>
      <c r="CT102" s="839"/>
      <c r="CU102" s="839"/>
      <c r="CV102" s="879"/>
      <c r="CW102" s="878"/>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3" t="s">
        <v>413</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4" t="s">
        <v>414</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5" t="s">
        <v>417</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418</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2">
      <c r="A109" s="900" t="s">
        <v>419</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420</v>
      </c>
      <c r="AB109" s="881"/>
      <c r="AC109" s="881"/>
      <c r="AD109" s="881"/>
      <c r="AE109" s="882"/>
      <c r="AF109" s="880" t="s">
        <v>421</v>
      </c>
      <c r="AG109" s="881"/>
      <c r="AH109" s="881"/>
      <c r="AI109" s="881"/>
      <c r="AJ109" s="882"/>
      <c r="AK109" s="880" t="s">
        <v>294</v>
      </c>
      <c r="AL109" s="881"/>
      <c r="AM109" s="881"/>
      <c r="AN109" s="881"/>
      <c r="AO109" s="882"/>
      <c r="AP109" s="880" t="s">
        <v>422</v>
      </c>
      <c r="AQ109" s="881"/>
      <c r="AR109" s="881"/>
      <c r="AS109" s="881"/>
      <c r="AT109" s="883"/>
      <c r="AU109" s="900" t="s">
        <v>419</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420</v>
      </c>
      <c r="BR109" s="881"/>
      <c r="BS109" s="881"/>
      <c r="BT109" s="881"/>
      <c r="BU109" s="882"/>
      <c r="BV109" s="880" t="s">
        <v>421</v>
      </c>
      <c r="BW109" s="881"/>
      <c r="BX109" s="881"/>
      <c r="BY109" s="881"/>
      <c r="BZ109" s="882"/>
      <c r="CA109" s="880" t="s">
        <v>294</v>
      </c>
      <c r="CB109" s="881"/>
      <c r="CC109" s="881"/>
      <c r="CD109" s="881"/>
      <c r="CE109" s="882"/>
      <c r="CF109" s="901" t="s">
        <v>422</v>
      </c>
      <c r="CG109" s="901"/>
      <c r="CH109" s="901"/>
      <c r="CI109" s="901"/>
      <c r="CJ109" s="901"/>
      <c r="CK109" s="880" t="s">
        <v>423</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420</v>
      </c>
      <c r="DH109" s="881"/>
      <c r="DI109" s="881"/>
      <c r="DJ109" s="881"/>
      <c r="DK109" s="882"/>
      <c r="DL109" s="880" t="s">
        <v>421</v>
      </c>
      <c r="DM109" s="881"/>
      <c r="DN109" s="881"/>
      <c r="DO109" s="881"/>
      <c r="DP109" s="882"/>
      <c r="DQ109" s="880" t="s">
        <v>294</v>
      </c>
      <c r="DR109" s="881"/>
      <c r="DS109" s="881"/>
      <c r="DT109" s="881"/>
      <c r="DU109" s="882"/>
      <c r="DV109" s="880" t="s">
        <v>422</v>
      </c>
      <c r="DW109" s="881"/>
      <c r="DX109" s="881"/>
      <c r="DY109" s="881"/>
      <c r="DZ109" s="883"/>
    </row>
    <row r="110" spans="1:131" s="224" customFormat="1" ht="26.25" customHeight="1" x14ac:dyDescent="0.2">
      <c r="A110" s="884" t="s">
        <v>424</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9554067</v>
      </c>
      <c r="AB110" s="888"/>
      <c r="AC110" s="888"/>
      <c r="AD110" s="888"/>
      <c r="AE110" s="889"/>
      <c r="AF110" s="890">
        <v>9731607</v>
      </c>
      <c r="AG110" s="888"/>
      <c r="AH110" s="888"/>
      <c r="AI110" s="888"/>
      <c r="AJ110" s="889"/>
      <c r="AK110" s="890">
        <v>9715346</v>
      </c>
      <c r="AL110" s="888"/>
      <c r="AM110" s="888"/>
      <c r="AN110" s="888"/>
      <c r="AO110" s="889"/>
      <c r="AP110" s="891">
        <v>22.7</v>
      </c>
      <c r="AQ110" s="892"/>
      <c r="AR110" s="892"/>
      <c r="AS110" s="892"/>
      <c r="AT110" s="893"/>
      <c r="AU110" s="894" t="s">
        <v>69</v>
      </c>
      <c r="AV110" s="895"/>
      <c r="AW110" s="895"/>
      <c r="AX110" s="895"/>
      <c r="AY110" s="895"/>
      <c r="AZ110" s="917" t="s">
        <v>425</v>
      </c>
      <c r="BA110" s="885"/>
      <c r="BB110" s="885"/>
      <c r="BC110" s="885"/>
      <c r="BD110" s="885"/>
      <c r="BE110" s="885"/>
      <c r="BF110" s="885"/>
      <c r="BG110" s="885"/>
      <c r="BH110" s="885"/>
      <c r="BI110" s="885"/>
      <c r="BJ110" s="885"/>
      <c r="BK110" s="885"/>
      <c r="BL110" s="885"/>
      <c r="BM110" s="885"/>
      <c r="BN110" s="885"/>
      <c r="BO110" s="885"/>
      <c r="BP110" s="886"/>
      <c r="BQ110" s="918">
        <v>116094514</v>
      </c>
      <c r="BR110" s="919"/>
      <c r="BS110" s="919"/>
      <c r="BT110" s="919"/>
      <c r="BU110" s="919"/>
      <c r="BV110" s="919">
        <v>115229455</v>
      </c>
      <c r="BW110" s="919"/>
      <c r="BX110" s="919"/>
      <c r="BY110" s="919"/>
      <c r="BZ110" s="919"/>
      <c r="CA110" s="919">
        <v>111748795</v>
      </c>
      <c r="CB110" s="919"/>
      <c r="CC110" s="919"/>
      <c r="CD110" s="919"/>
      <c r="CE110" s="919"/>
      <c r="CF110" s="932">
        <v>261.10000000000002</v>
      </c>
      <c r="CG110" s="933"/>
      <c r="CH110" s="933"/>
      <c r="CI110" s="933"/>
      <c r="CJ110" s="933"/>
      <c r="CK110" s="934" t="s">
        <v>426</v>
      </c>
      <c r="CL110" s="935"/>
      <c r="CM110" s="917" t="s">
        <v>427</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v>3146451</v>
      </c>
      <c r="DR110" s="919"/>
      <c r="DS110" s="919"/>
      <c r="DT110" s="919"/>
      <c r="DU110" s="919"/>
      <c r="DV110" s="920">
        <v>7.4</v>
      </c>
      <c r="DW110" s="920"/>
      <c r="DX110" s="920"/>
      <c r="DY110" s="920"/>
      <c r="DZ110" s="921"/>
    </row>
    <row r="111" spans="1:131" s="224" customFormat="1" ht="26.25" customHeight="1" x14ac:dyDescent="0.2">
      <c r="A111" s="922" t="s">
        <v>428</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429</v>
      </c>
      <c r="BA111" s="911"/>
      <c r="BB111" s="911"/>
      <c r="BC111" s="911"/>
      <c r="BD111" s="911"/>
      <c r="BE111" s="911"/>
      <c r="BF111" s="911"/>
      <c r="BG111" s="911"/>
      <c r="BH111" s="911"/>
      <c r="BI111" s="911"/>
      <c r="BJ111" s="911"/>
      <c r="BK111" s="911"/>
      <c r="BL111" s="911"/>
      <c r="BM111" s="911"/>
      <c r="BN111" s="911"/>
      <c r="BO111" s="911"/>
      <c r="BP111" s="912"/>
      <c r="BQ111" s="913">
        <v>551170</v>
      </c>
      <c r="BR111" s="914"/>
      <c r="BS111" s="914"/>
      <c r="BT111" s="914"/>
      <c r="BU111" s="914"/>
      <c r="BV111" s="914">
        <v>520282</v>
      </c>
      <c r="BW111" s="914"/>
      <c r="BX111" s="914"/>
      <c r="BY111" s="914"/>
      <c r="BZ111" s="914"/>
      <c r="CA111" s="914">
        <v>3634128</v>
      </c>
      <c r="CB111" s="914"/>
      <c r="CC111" s="914"/>
      <c r="CD111" s="914"/>
      <c r="CE111" s="914"/>
      <c r="CF111" s="908">
        <v>8.5</v>
      </c>
      <c r="CG111" s="909"/>
      <c r="CH111" s="909"/>
      <c r="CI111" s="909"/>
      <c r="CJ111" s="909"/>
      <c r="CK111" s="936"/>
      <c r="CL111" s="937"/>
      <c r="CM111" s="910" t="s">
        <v>430</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2">
      <c r="A112" s="940" t="s">
        <v>431</v>
      </c>
      <c r="B112" s="941"/>
      <c r="C112" s="911" t="s">
        <v>432</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433</v>
      </c>
      <c r="BA112" s="911"/>
      <c r="BB112" s="911"/>
      <c r="BC112" s="911"/>
      <c r="BD112" s="911"/>
      <c r="BE112" s="911"/>
      <c r="BF112" s="911"/>
      <c r="BG112" s="911"/>
      <c r="BH112" s="911"/>
      <c r="BI112" s="911"/>
      <c r="BJ112" s="911"/>
      <c r="BK112" s="911"/>
      <c r="BL112" s="911"/>
      <c r="BM112" s="911"/>
      <c r="BN112" s="911"/>
      <c r="BO112" s="911"/>
      <c r="BP112" s="912"/>
      <c r="BQ112" s="913">
        <v>38307262</v>
      </c>
      <c r="BR112" s="914"/>
      <c r="BS112" s="914"/>
      <c r="BT112" s="914"/>
      <c r="BU112" s="914"/>
      <c r="BV112" s="914">
        <v>35216123</v>
      </c>
      <c r="BW112" s="914"/>
      <c r="BX112" s="914"/>
      <c r="BY112" s="914"/>
      <c r="BZ112" s="914"/>
      <c r="CA112" s="914">
        <v>33428713</v>
      </c>
      <c r="CB112" s="914"/>
      <c r="CC112" s="914"/>
      <c r="CD112" s="914"/>
      <c r="CE112" s="914"/>
      <c r="CF112" s="908">
        <v>78.099999999999994</v>
      </c>
      <c r="CG112" s="909"/>
      <c r="CH112" s="909"/>
      <c r="CI112" s="909"/>
      <c r="CJ112" s="909"/>
      <c r="CK112" s="936"/>
      <c r="CL112" s="937"/>
      <c r="CM112" s="910" t="s">
        <v>434</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2">
      <c r="A113" s="942"/>
      <c r="B113" s="943"/>
      <c r="C113" s="911" t="s">
        <v>435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4098354</v>
      </c>
      <c r="AB113" s="926"/>
      <c r="AC113" s="926"/>
      <c r="AD113" s="926"/>
      <c r="AE113" s="927"/>
      <c r="AF113" s="928">
        <v>4012639</v>
      </c>
      <c r="AG113" s="926"/>
      <c r="AH113" s="926"/>
      <c r="AI113" s="926"/>
      <c r="AJ113" s="927"/>
      <c r="AK113" s="928">
        <v>3768746</v>
      </c>
      <c r="AL113" s="926"/>
      <c r="AM113" s="926"/>
      <c r="AN113" s="926"/>
      <c r="AO113" s="927"/>
      <c r="AP113" s="929">
        <v>8.8000000000000007</v>
      </c>
      <c r="AQ113" s="930"/>
      <c r="AR113" s="930"/>
      <c r="AS113" s="930"/>
      <c r="AT113" s="931"/>
      <c r="AU113" s="896"/>
      <c r="AV113" s="897"/>
      <c r="AW113" s="897"/>
      <c r="AX113" s="897"/>
      <c r="AY113" s="897"/>
      <c r="AZ113" s="910" t="s">
        <v>436</v>
      </c>
      <c r="BA113" s="911"/>
      <c r="BB113" s="911"/>
      <c r="BC113" s="911"/>
      <c r="BD113" s="911"/>
      <c r="BE113" s="911"/>
      <c r="BF113" s="911"/>
      <c r="BG113" s="911"/>
      <c r="BH113" s="911"/>
      <c r="BI113" s="911"/>
      <c r="BJ113" s="911"/>
      <c r="BK113" s="911"/>
      <c r="BL113" s="911"/>
      <c r="BM113" s="911"/>
      <c r="BN113" s="911"/>
      <c r="BO113" s="911"/>
      <c r="BP113" s="912"/>
      <c r="BQ113" s="913">
        <v>2000894</v>
      </c>
      <c r="BR113" s="914"/>
      <c r="BS113" s="914"/>
      <c r="BT113" s="914"/>
      <c r="BU113" s="914"/>
      <c r="BV113" s="914">
        <v>1951130</v>
      </c>
      <c r="BW113" s="914"/>
      <c r="BX113" s="914"/>
      <c r="BY113" s="914"/>
      <c r="BZ113" s="914"/>
      <c r="CA113" s="914">
        <v>1827914</v>
      </c>
      <c r="CB113" s="914"/>
      <c r="CC113" s="914"/>
      <c r="CD113" s="914"/>
      <c r="CE113" s="914"/>
      <c r="CF113" s="908">
        <v>4.3</v>
      </c>
      <c r="CG113" s="909"/>
      <c r="CH113" s="909"/>
      <c r="CI113" s="909"/>
      <c r="CJ113" s="909"/>
      <c r="CK113" s="936"/>
      <c r="CL113" s="937"/>
      <c r="CM113" s="910" t="s">
        <v>437</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v>10132</v>
      </c>
      <c r="DH113" s="947"/>
      <c r="DI113" s="947"/>
      <c r="DJ113" s="947"/>
      <c r="DK113" s="948"/>
      <c r="DL113" s="949">
        <v>5952</v>
      </c>
      <c r="DM113" s="947"/>
      <c r="DN113" s="947"/>
      <c r="DO113" s="947"/>
      <c r="DP113" s="948"/>
      <c r="DQ113" s="949">
        <v>2796</v>
      </c>
      <c r="DR113" s="947"/>
      <c r="DS113" s="947"/>
      <c r="DT113" s="947"/>
      <c r="DU113" s="948"/>
      <c r="DV113" s="950">
        <v>0</v>
      </c>
      <c r="DW113" s="951"/>
      <c r="DX113" s="951"/>
      <c r="DY113" s="951"/>
      <c r="DZ113" s="952"/>
    </row>
    <row r="114" spans="1:130" s="224" customFormat="1" ht="26.25" customHeight="1" x14ac:dyDescent="0.2">
      <c r="A114" s="942"/>
      <c r="B114" s="943"/>
      <c r="C114" s="911" t="s">
        <v>438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358072</v>
      </c>
      <c r="AB114" s="947"/>
      <c r="AC114" s="947"/>
      <c r="AD114" s="947"/>
      <c r="AE114" s="948"/>
      <c r="AF114" s="949">
        <v>319419</v>
      </c>
      <c r="AG114" s="947"/>
      <c r="AH114" s="947"/>
      <c r="AI114" s="947"/>
      <c r="AJ114" s="948"/>
      <c r="AK114" s="949">
        <v>262288</v>
      </c>
      <c r="AL114" s="947"/>
      <c r="AM114" s="947"/>
      <c r="AN114" s="947"/>
      <c r="AO114" s="948"/>
      <c r="AP114" s="950">
        <v>0.6</v>
      </c>
      <c r="AQ114" s="951"/>
      <c r="AR114" s="951"/>
      <c r="AS114" s="951"/>
      <c r="AT114" s="952"/>
      <c r="AU114" s="896"/>
      <c r="AV114" s="897"/>
      <c r="AW114" s="897"/>
      <c r="AX114" s="897"/>
      <c r="AY114" s="897"/>
      <c r="AZ114" s="910" t="s">
        <v>439</v>
      </c>
      <c r="BA114" s="911"/>
      <c r="BB114" s="911"/>
      <c r="BC114" s="911"/>
      <c r="BD114" s="911"/>
      <c r="BE114" s="911"/>
      <c r="BF114" s="911"/>
      <c r="BG114" s="911"/>
      <c r="BH114" s="911"/>
      <c r="BI114" s="911"/>
      <c r="BJ114" s="911"/>
      <c r="BK114" s="911"/>
      <c r="BL114" s="911"/>
      <c r="BM114" s="911"/>
      <c r="BN114" s="911"/>
      <c r="BO114" s="911"/>
      <c r="BP114" s="912"/>
      <c r="BQ114" s="913">
        <v>8937874</v>
      </c>
      <c r="BR114" s="914"/>
      <c r="BS114" s="914"/>
      <c r="BT114" s="914"/>
      <c r="BU114" s="914"/>
      <c r="BV114" s="914">
        <v>9037055</v>
      </c>
      <c r="BW114" s="914"/>
      <c r="BX114" s="914"/>
      <c r="BY114" s="914"/>
      <c r="BZ114" s="914"/>
      <c r="CA114" s="914">
        <v>9321632</v>
      </c>
      <c r="CB114" s="914"/>
      <c r="CC114" s="914"/>
      <c r="CD114" s="914"/>
      <c r="CE114" s="914"/>
      <c r="CF114" s="908">
        <v>21.8</v>
      </c>
      <c r="CG114" s="909"/>
      <c r="CH114" s="909"/>
      <c r="CI114" s="909"/>
      <c r="CJ114" s="909"/>
      <c r="CK114" s="936"/>
      <c r="CL114" s="937"/>
      <c r="CM114" s="910" t="s">
        <v>440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2">
      <c r="A115" s="942"/>
      <c r="B115" s="943"/>
      <c r="C115" s="911" t="s">
        <v>441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13610</v>
      </c>
      <c r="AB115" s="926"/>
      <c r="AC115" s="926"/>
      <c r="AD115" s="926"/>
      <c r="AE115" s="927"/>
      <c r="AF115" s="928">
        <v>10280</v>
      </c>
      <c r="AG115" s="926"/>
      <c r="AH115" s="926"/>
      <c r="AI115" s="926"/>
      <c r="AJ115" s="927"/>
      <c r="AK115" s="928">
        <v>211284</v>
      </c>
      <c r="AL115" s="926"/>
      <c r="AM115" s="926"/>
      <c r="AN115" s="926"/>
      <c r="AO115" s="927"/>
      <c r="AP115" s="929">
        <v>0.5</v>
      </c>
      <c r="AQ115" s="930"/>
      <c r="AR115" s="930"/>
      <c r="AS115" s="930"/>
      <c r="AT115" s="931"/>
      <c r="AU115" s="896"/>
      <c r="AV115" s="897"/>
      <c r="AW115" s="897"/>
      <c r="AX115" s="897"/>
      <c r="AY115" s="897"/>
      <c r="AZ115" s="910" t="s">
        <v>442</v>
      </c>
      <c r="BA115" s="911"/>
      <c r="BB115" s="911"/>
      <c r="BC115" s="911"/>
      <c r="BD115" s="911"/>
      <c r="BE115" s="911"/>
      <c r="BF115" s="911"/>
      <c r="BG115" s="911"/>
      <c r="BH115" s="911"/>
      <c r="BI115" s="911"/>
      <c r="BJ115" s="911"/>
      <c r="BK115" s="911"/>
      <c r="BL115" s="911"/>
      <c r="BM115" s="911"/>
      <c r="BN115" s="911"/>
      <c r="BO115" s="911"/>
      <c r="BP115" s="912"/>
      <c r="BQ115" s="913">
        <v>2046514</v>
      </c>
      <c r="BR115" s="914"/>
      <c r="BS115" s="914"/>
      <c r="BT115" s="914"/>
      <c r="BU115" s="914"/>
      <c r="BV115" s="914">
        <v>2126631</v>
      </c>
      <c r="BW115" s="914"/>
      <c r="BX115" s="914"/>
      <c r="BY115" s="914"/>
      <c r="BZ115" s="914"/>
      <c r="CA115" s="914">
        <v>2224858</v>
      </c>
      <c r="CB115" s="914"/>
      <c r="CC115" s="914"/>
      <c r="CD115" s="914"/>
      <c r="CE115" s="914"/>
      <c r="CF115" s="908">
        <v>5.2</v>
      </c>
      <c r="CG115" s="909"/>
      <c r="CH115" s="909"/>
      <c r="CI115" s="909"/>
      <c r="CJ115" s="909"/>
      <c r="CK115" s="936"/>
      <c r="CL115" s="937"/>
      <c r="CM115" s="910" t="s">
        <v>443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v>347582</v>
      </c>
      <c r="DH115" s="947"/>
      <c r="DI115" s="947"/>
      <c r="DJ115" s="947"/>
      <c r="DK115" s="948"/>
      <c r="DL115" s="949">
        <v>325624</v>
      </c>
      <c r="DM115" s="947"/>
      <c r="DN115" s="947"/>
      <c r="DO115" s="947"/>
      <c r="DP115" s="948"/>
      <c r="DQ115" s="949">
        <v>304684</v>
      </c>
      <c r="DR115" s="947"/>
      <c r="DS115" s="947"/>
      <c r="DT115" s="947"/>
      <c r="DU115" s="948"/>
      <c r="DV115" s="950">
        <v>0.7</v>
      </c>
      <c r="DW115" s="951"/>
      <c r="DX115" s="951"/>
      <c r="DY115" s="951"/>
      <c r="DZ115" s="952"/>
    </row>
    <row r="116" spans="1:130" s="224" customFormat="1" ht="26.25" customHeight="1" x14ac:dyDescent="0.2">
      <c r="A116" s="944"/>
      <c r="B116" s="945"/>
      <c r="C116" s="953" t="s">
        <v>444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11765</v>
      </c>
      <c r="AB116" s="947"/>
      <c r="AC116" s="947"/>
      <c r="AD116" s="947"/>
      <c r="AE116" s="948"/>
      <c r="AF116" s="949">
        <v>7471</v>
      </c>
      <c r="AG116" s="947"/>
      <c r="AH116" s="947"/>
      <c r="AI116" s="947"/>
      <c r="AJ116" s="948"/>
      <c r="AK116" s="949">
        <v>1434</v>
      </c>
      <c r="AL116" s="947"/>
      <c r="AM116" s="947"/>
      <c r="AN116" s="947"/>
      <c r="AO116" s="948"/>
      <c r="AP116" s="950">
        <v>0</v>
      </c>
      <c r="AQ116" s="951"/>
      <c r="AR116" s="951"/>
      <c r="AS116" s="951"/>
      <c r="AT116" s="952"/>
      <c r="AU116" s="896"/>
      <c r="AV116" s="897"/>
      <c r="AW116" s="897"/>
      <c r="AX116" s="897"/>
      <c r="AY116" s="897"/>
      <c r="AZ116" s="955" t="s">
        <v>445</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21418</v>
      </c>
      <c r="DH116" s="947"/>
      <c r="DI116" s="947"/>
      <c r="DJ116" s="947"/>
      <c r="DK116" s="948"/>
      <c r="DL116" s="949">
        <v>20764</v>
      </c>
      <c r="DM116" s="947"/>
      <c r="DN116" s="947"/>
      <c r="DO116" s="947"/>
      <c r="DP116" s="948"/>
      <c r="DQ116" s="949">
        <v>16088</v>
      </c>
      <c r="DR116" s="947"/>
      <c r="DS116" s="947"/>
      <c r="DT116" s="947"/>
      <c r="DU116" s="948"/>
      <c r="DV116" s="950">
        <v>0</v>
      </c>
      <c r="DW116" s="951"/>
      <c r="DX116" s="951"/>
      <c r="DY116" s="951"/>
      <c r="DZ116" s="952"/>
    </row>
    <row r="117" spans="1:130" s="224" customFormat="1" ht="26.25" customHeight="1" x14ac:dyDescent="0.2">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447</v>
      </c>
      <c r="Z117" s="882"/>
      <c r="AA117" s="966">
        <v>14035868</v>
      </c>
      <c r="AB117" s="967"/>
      <c r="AC117" s="967"/>
      <c r="AD117" s="967"/>
      <c r="AE117" s="968"/>
      <c r="AF117" s="969">
        <v>14081416</v>
      </c>
      <c r="AG117" s="967"/>
      <c r="AH117" s="967"/>
      <c r="AI117" s="967"/>
      <c r="AJ117" s="968"/>
      <c r="AK117" s="969">
        <v>13959098</v>
      </c>
      <c r="AL117" s="967"/>
      <c r="AM117" s="967"/>
      <c r="AN117" s="967"/>
      <c r="AO117" s="968"/>
      <c r="AP117" s="970"/>
      <c r="AQ117" s="971"/>
      <c r="AR117" s="971"/>
      <c r="AS117" s="971"/>
      <c r="AT117" s="972"/>
      <c r="AU117" s="896"/>
      <c r="AV117" s="897"/>
      <c r="AW117" s="897"/>
      <c r="AX117" s="897"/>
      <c r="AY117" s="897"/>
      <c r="AZ117" s="962" t="s">
        <v>448</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2">
      <c r="A118" s="900" t="s">
        <v>423</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420</v>
      </c>
      <c r="AB118" s="881"/>
      <c r="AC118" s="881"/>
      <c r="AD118" s="881"/>
      <c r="AE118" s="882"/>
      <c r="AF118" s="880" t="s">
        <v>421</v>
      </c>
      <c r="AG118" s="881"/>
      <c r="AH118" s="881"/>
      <c r="AI118" s="881"/>
      <c r="AJ118" s="882"/>
      <c r="AK118" s="880" t="s">
        <v>294</v>
      </c>
      <c r="AL118" s="881"/>
      <c r="AM118" s="881"/>
      <c r="AN118" s="881"/>
      <c r="AO118" s="882"/>
      <c r="AP118" s="958" t="s">
        <v>422</v>
      </c>
      <c r="AQ118" s="959"/>
      <c r="AR118" s="959"/>
      <c r="AS118" s="959"/>
      <c r="AT118" s="960"/>
      <c r="AU118" s="896"/>
      <c r="AV118" s="897"/>
      <c r="AW118" s="897"/>
      <c r="AX118" s="897"/>
      <c r="AY118" s="897"/>
      <c r="AZ118" s="961" t="s">
        <v>450</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451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2">
      <c r="A119" s="1044" t="s">
        <v>426</v>
      </c>
      <c r="B119" s="935"/>
      <c r="C119" s="917" t="s">
        <v>427</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v>202712</v>
      </c>
      <c r="AL119" s="888"/>
      <c r="AM119" s="888"/>
      <c r="AN119" s="888"/>
      <c r="AO119" s="889"/>
      <c r="AP119" s="891">
        <v>0.5</v>
      </c>
      <c r="AQ119" s="892"/>
      <c r="AR119" s="892"/>
      <c r="AS119" s="892"/>
      <c r="AT119" s="893"/>
      <c r="AU119" s="898"/>
      <c r="AV119" s="899"/>
      <c r="AW119" s="899"/>
      <c r="AX119" s="899"/>
      <c r="AY119" s="899"/>
      <c r="AZ119" s="247" t="s">
        <v>177</v>
      </c>
      <c r="BA119" s="247"/>
      <c r="BB119" s="247"/>
      <c r="BC119" s="247"/>
      <c r="BD119" s="247"/>
      <c r="BE119" s="247"/>
      <c r="BF119" s="247"/>
      <c r="BG119" s="247"/>
      <c r="BH119" s="247"/>
      <c r="BI119" s="247"/>
      <c r="BJ119" s="247"/>
      <c r="BK119" s="247"/>
      <c r="BL119" s="247"/>
      <c r="BM119" s="247"/>
      <c r="BN119" s="247"/>
      <c r="BO119" s="965" t="s">
        <v>452</v>
      </c>
      <c r="BP119" s="993"/>
      <c r="BQ119" s="987">
        <v>167938228</v>
      </c>
      <c r="BR119" s="988"/>
      <c r="BS119" s="988"/>
      <c r="BT119" s="988"/>
      <c r="BU119" s="988"/>
      <c r="BV119" s="988">
        <v>164080676</v>
      </c>
      <c r="BW119" s="988"/>
      <c r="BX119" s="988"/>
      <c r="BY119" s="988"/>
      <c r="BZ119" s="988"/>
      <c r="CA119" s="988">
        <v>162186040</v>
      </c>
      <c r="CB119" s="988"/>
      <c r="CC119" s="988"/>
      <c r="CD119" s="988"/>
      <c r="CE119" s="988"/>
      <c r="CF119" s="989"/>
      <c r="CG119" s="990"/>
      <c r="CH119" s="990"/>
      <c r="CI119" s="990"/>
      <c r="CJ119" s="991"/>
      <c r="CK119" s="938"/>
      <c r="CL119" s="939"/>
      <c r="CM119" s="961" t="s">
        <v>453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172038</v>
      </c>
      <c r="DH119" s="974"/>
      <c r="DI119" s="974"/>
      <c r="DJ119" s="974"/>
      <c r="DK119" s="975"/>
      <c r="DL119" s="973">
        <v>167942</v>
      </c>
      <c r="DM119" s="974"/>
      <c r="DN119" s="974"/>
      <c r="DO119" s="974"/>
      <c r="DP119" s="975"/>
      <c r="DQ119" s="973">
        <v>164109</v>
      </c>
      <c r="DR119" s="974"/>
      <c r="DS119" s="974"/>
      <c r="DT119" s="974"/>
      <c r="DU119" s="975"/>
      <c r="DV119" s="976">
        <v>0.4</v>
      </c>
      <c r="DW119" s="977"/>
      <c r="DX119" s="977"/>
      <c r="DY119" s="977"/>
      <c r="DZ119" s="978"/>
    </row>
    <row r="120" spans="1:130" s="224" customFormat="1" ht="26.25" customHeight="1" x14ac:dyDescent="0.2">
      <c r="A120" s="1045"/>
      <c r="B120" s="937"/>
      <c r="C120" s="910" t="s">
        <v>430</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454</v>
      </c>
      <c r="AV120" s="980"/>
      <c r="AW120" s="980"/>
      <c r="AX120" s="980"/>
      <c r="AY120" s="981"/>
      <c r="AZ120" s="917" t="s">
        <v>455</v>
      </c>
      <c r="BA120" s="885"/>
      <c r="BB120" s="885"/>
      <c r="BC120" s="885"/>
      <c r="BD120" s="885"/>
      <c r="BE120" s="885"/>
      <c r="BF120" s="885"/>
      <c r="BG120" s="885"/>
      <c r="BH120" s="885"/>
      <c r="BI120" s="885"/>
      <c r="BJ120" s="885"/>
      <c r="BK120" s="885"/>
      <c r="BL120" s="885"/>
      <c r="BM120" s="885"/>
      <c r="BN120" s="885"/>
      <c r="BO120" s="885"/>
      <c r="BP120" s="886"/>
      <c r="BQ120" s="918">
        <v>13456604</v>
      </c>
      <c r="BR120" s="919"/>
      <c r="BS120" s="919"/>
      <c r="BT120" s="919"/>
      <c r="BU120" s="919"/>
      <c r="BV120" s="919">
        <v>14404150</v>
      </c>
      <c r="BW120" s="919"/>
      <c r="BX120" s="919"/>
      <c r="BY120" s="919"/>
      <c r="BZ120" s="919"/>
      <c r="CA120" s="919">
        <v>14374078</v>
      </c>
      <c r="CB120" s="919"/>
      <c r="CC120" s="919"/>
      <c r="CD120" s="919"/>
      <c r="CE120" s="919"/>
      <c r="CF120" s="932">
        <v>33.6</v>
      </c>
      <c r="CG120" s="933"/>
      <c r="CH120" s="933"/>
      <c r="CI120" s="933"/>
      <c r="CJ120" s="933"/>
      <c r="CK120" s="994" t="s">
        <v>456</v>
      </c>
      <c r="CL120" s="995"/>
      <c r="CM120" s="995"/>
      <c r="CN120" s="995"/>
      <c r="CO120" s="996"/>
      <c r="CP120" s="1002" t="s">
        <v>400</v>
      </c>
      <c r="CQ120" s="1003"/>
      <c r="CR120" s="1003"/>
      <c r="CS120" s="1003"/>
      <c r="CT120" s="1003"/>
      <c r="CU120" s="1003"/>
      <c r="CV120" s="1003"/>
      <c r="CW120" s="1003"/>
      <c r="CX120" s="1003"/>
      <c r="CY120" s="1003"/>
      <c r="CZ120" s="1003"/>
      <c r="DA120" s="1003"/>
      <c r="DB120" s="1003"/>
      <c r="DC120" s="1003"/>
      <c r="DD120" s="1003"/>
      <c r="DE120" s="1003"/>
      <c r="DF120" s="1004"/>
      <c r="DG120" s="918">
        <v>31590452</v>
      </c>
      <c r="DH120" s="919"/>
      <c r="DI120" s="919"/>
      <c r="DJ120" s="919"/>
      <c r="DK120" s="919"/>
      <c r="DL120" s="919">
        <v>28734074</v>
      </c>
      <c r="DM120" s="919"/>
      <c r="DN120" s="919"/>
      <c r="DO120" s="919"/>
      <c r="DP120" s="919"/>
      <c r="DQ120" s="919">
        <v>27143626</v>
      </c>
      <c r="DR120" s="919"/>
      <c r="DS120" s="919"/>
      <c r="DT120" s="919"/>
      <c r="DU120" s="919"/>
      <c r="DV120" s="920">
        <v>63.4</v>
      </c>
      <c r="DW120" s="920"/>
      <c r="DX120" s="920"/>
      <c r="DY120" s="920"/>
      <c r="DZ120" s="921"/>
    </row>
    <row r="121" spans="1:130" s="224" customFormat="1" ht="26.25" customHeight="1" x14ac:dyDescent="0.2">
      <c r="A121" s="1045"/>
      <c r="B121" s="937"/>
      <c r="C121" s="962" t="s">
        <v>457</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5312</v>
      </c>
      <c r="AB121" s="947"/>
      <c r="AC121" s="947"/>
      <c r="AD121" s="947"/>
      <c r="AE121" s="948"/>
      <c r="AF121" s="949">
        <v>4180</v>
      </c>
      <c r="AG121" s="947"/>
      <c r="AH121" s="947"/>
      <c r="AI121" s="947"/>
      <c r="AJ121" s="948"/>
      <c r="AK121" s="949">
        <v>3253</v>
      </c>
      <c r="AL121" s="947"/>
      <c r="AM121" s="947"/>
      <c r="AN121" s="947"/>
      <c r="AO121" s="948"/>
      <c r="AP121" s="950">
        <v>0</v>
      </c>
      <c r="AQ121" s="951"/>
      <c r="AR121" s="951"/>
      <c r="AS121" s="951"/>
      <c r="AT121" s="952"/>
      <c r="AU121" s="982"/>
      <c r="AV121" s="983"/>
      <c r="AW121" s="983"/>
      <c r="AX121" s="983"/>
      <c r="AY121" s="984"/>
      <c r="AZ121" s="910" t="s">
        <v>458</v>
      </c>
      <c r="BA121" s="911"/>
      <c r="BB121" s="911"/>
      <c r="BC121" s="911"/>
      <c r="BD121" s="911"/>
      <c r="BE121" s="911"/>
      <c r="BF121" s="911"/>
      <c r="BG121" s="911"/>
      <c r="BH121" s="911"/>
      <c r="BI121" s="911"/>
      <c r="BJ121" s="911"/>
      <c r="BK121" s="911"/>
      <c r="BL121" s="911"/>
      <c r="BM121" s="911"/>
      <c r="BN121" s="911"/>
      <c r="BO121" s="911"/>
      <c r="BP121" s="912"/>
      <c r="BQ121" s="913">
        <v>18047592</v>
      </c>
      <c r="BR121" s="914"/>
      <c r="BS121" s="914"/>
      <c r="BT121" s="914"/>
      <c r="BU121" s="914"/>
      <c r="BV121" s="914">
        <v>18503497</v>
      </c>
      <c r="BW121" s="914"/>
      <c r="BX121" s="914"/>
      <c r="BY121" s="914"/>
      <c r="BZ121" s="914"/>
      <c r="CA121" s="914">
        <v>17205681</v>
      </c>
      <c r="CB121" s="914"/>
      <c r="CC121" s="914"/>
      <c r="CD121" s="914"/>
      <c r="CE121" s="914"/>
      <c r="CF121" s="908">
        <v>40.200000000000003</v>
      </c>
      <c r="CG121" s="909"/>
      <c r="CH121" s="909"/>
      <c r="CI121" s="909"/>
      <c r="CJ121" s="909"/>
      <c r="CK121" s="997"/>
      <c r="CL121" s="998"/>
      <c r="CM121" s="998"/>
      <c r="CN121" s="998"/>
      <c r="CO121" s="999"/>
      <c r="CP121" s="1007" t="s">
        <v>396</v>
      </c>
      <c r="CQ121" s="1008"/>
      <c r="CR121" s="1008"/>
      <c r="CS121" s="1008"/>
      <c r="CT121" s="1008"/>
      <c r="CU121" s="1008"/>
      <c r="CV121" s="1008"/>
      <c r="CW121" s="1008"/>
      <c r="CX121" s="1008"/>
      <c r="CY121" s="1008"/>
      <c r="CZ121" s="1008"/>
      <c r="DA121" s="1008"/>
      <c r="DB121" s="1008"/>
      <c r="DC121" s="1008"/>
      <c r="DD121" s="1008"/>
      <c r="DE121" s="1008"/>
      <c r="DF121" s="1009"/>
      <c r="DG121" s="913">
        <v>4986374</v>
      </c>
      <c r="DH121" s="914"/>
      <c r="DI121" s="914"/>
      <c r="DJ121" s="914"/>
      <c r="DK121" s="914"/>
      <c r="DL121" s="914">
        <v>5305407</v>
      </c>
      <c r="DM121" s="914"/>
      <c r="DN121" s="914"/>
      <c r="DO121" s="914"/>
      <c r="DP121" s="914"/>
      <c r="DQ121" s="914">
        <v>5160142</v>
      </c>
      <c r="DR121" s="914"/>
      <c r="DS121" s="914"/>
      <c r="DT121" s="914"/>
      <c r="DU121" s="914"/>
      <c r="DV121" s="915">
        <v>12.1</v>
      </c>
      <c r="DW121" s="915"/>
      <c r="DX121" s="915"/>
      <c r="DY121" s="915"/>
      <c r="DZ121" s="916"/>
    </row>
    <row r="122" spans="1:130" s="224" customFormat="1" ht="26.25" customHeight="1" x14ac:dyDescent="0.2">
      <c r="A122" s="1045"/>
      <c r="B122" s="937"/>
      <c r="C122" s="910" t="s">
        <v>440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459</v>
      </c>
      <c r="BA122" s="953"/>
      <c r="BB122" s="953"/>
      <c r="BC122" s="953"/>
      <c r="BD122" s="953"/>
      <c r="BE122" s="953"/>
      <c r="BF122" s="953"/>
      <c r="BG122" s="953"/>
      <c r="BH122" s="953"/>
      <c r="BI122" s="953"/>
      <c r="BJ122" s="953"/>
      <c r="BK122" s="953"/>
      <c r="BL122" s="953"/>
      <c r="BM122" s="953"/>
      <c r="BN122" s="953"/>
      <c r="BO122" s="953"/>
      <c r="BP122" s="954"/>
      <c r="BQ122" s="987">
        <v>108592841</v>
      </c>
      <c r="BR122" s="988"/>
      <c r="BS122" s="988"/>
      <c r="BT122" s="988"/>
      <c r="BU122" s="988"/>
      <c r="BV122" s="988">
        <v>104735210</v>
      </c>
      <c r="BW122" s="988"/>
      <c r="BX122" s="988"/>
      <c r="BY122" s="988"/>
      <c r="BZ122" s="988"/>
      <c r="CA122" s="988">
        <v>102780127</v>
      </c>
      <c r="CB122" s="988"/>
      <c r="CC122" s="988"/>
      <c r="CD122" s="988"/>
      <c r="CE122" s="988"/>
      <c r="CF122" s="1005">
        <v>240.2</v>
      </c>
      <c r="CG122" s="1006"/>
      <c r="CH122" s="1006"/>
      <c r="CI122" s="1006"/>
      <c r="CJ122" s="1006"/>
      <c r="CK122" s="997"/>
      <c r="CL122" s="998"/>
      <c r="CM122" s="998"/>
      <c r="CN122" s="998"/>
      <c r="CO122" s="999"/>
      <c r="CP122" s="1007" t="s">
        <v>399</v>
      </c>
      <c r="CQ122" s="1008"/>
      <c r="CR122" s="1008"/>
      <c r="CS122" s="1008"/>
      <c r="CT122" s="1008"/>
      <c r="CU122" s="1008"/>
      <c r="CV122" s="1008"/>
      <c r="CW122" s="1008"/>
      <c r="CX122" s="1008"/>
      <c r="CY122" s="1008"/>
      <c r="CZ122" s="1008"/>
      <c r="DA122" s="1008"/>
      <c r="DB122" s="1008"/>
      <c r="DC122" s="1008"/>
      <c r="DD122" s="1008"/>
      <c r="DE122" s="1008"/>
      <c r="DF122" s="1009"/>
      <c r="DG122" s="913">
        <v>1726296</v>
      </c>
      <c r="DH122" s="914"/>
      <c r="DI122" s="914"/>
      <c r="DJ122" s="914"/>
      <c r="DK122" s="914"/>
      <c r="DL122" s="914">
        <v>1141835</v>
      </c>
      <c r="DM122" s="914"/>
      <c r="DN122" s="914"/>
      <c r="DO122" s="914"/>
      <c r="DP122" s="914"/>
      <c r="DQ122" s="914">
        <v>730231</v>
      </c>
      <c r="DR122" s="914"/>
      <c r="DS122" s="914"/>
      <c r="DT122" s="914"/>
      <c r="DU122" s="914"/>
      <c r="DV122" s="915">
        <v>1.7</v>
      </c>
      <c r="DW122" s="915"/>
      <c r="DX122" s="915"/>
      <c r="DY122" s="915"/>
      <c r="DZ122" s="916"/>
    </row>
    <row r="123" spans="1:130" s="224" customFormat="1" ht="26.25" customHeight="1" x14ac:dyDescent="0.2">
      <c r="A123" s="1045"/>
      <c r="B123" s="937"/>
      <c r="C123" s="910" t="s">
        <v>446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7679</v>
      </c>
      <c r="AB123" s="947"/>
      <c r="AC123" s="947"/>
      <c r="AD123" s="947"/>
      <c r="AE123" s="948"/>
      <c r="AF123" s="949">
        <v>5693</v>
      </c>
      <c r="AG123" s="947"/>
      <c r="AH123" s="947"/>
      <c r="AI123" s="947"/>
      <c r="AJ123" s="948"/>
      <c r="AK123" s="949">
        <v>5183</v>
      </c>
      <c r="AL123" s="947"/>
      <c r="AM123" s="947"/>
      <c r="AN123" s="947"/>
      <c r="AO123" s="948"/>
      <c r="AP123" s="950">
        <v>0</v>
      </c>
      <c r="AQ123" s="951"/>
      <c r="AR123" s="951"/>
      <c r="AS123" s="951"/>
      <c r="AT123" s="952"/>
      <c r="AU123" s="985"/>
      <c r="AV123" s="986"/>
      <c r="AW123" s="986"/>
      <c r="AX123" s="986"/>
      <c r="AY123" s="986"/>
      <c r="AZ123" s="247" t="s">
        <v>177</v>
      </c>
      <c r="BA123" s="247"/>
      <c r="BB123" s="247"/>
      <c r="BC123" s="247"/>
      <c r="BD123" s="247"/>
      <c r="BE123" s="247"/>
      <c r="BF123" s="247"/>
      <c r="BG123" s="247"/>
      <c r="BH123" s="247"/>
      <c r="BI123" s="247"/>
      <c r="BJ123" s="247"/>
      <c r="BK123" s="247"/>
      <c r="BL123" s="247"/>
      <c r="BM123" s="247"/>
      <c r="BN123" s="247"/>
      <c r="BO123" s="965" t="s">
        <v>460</v>
      </c>
      <c r="BP123" s="993"/>
      <c r="BQ123" s="1051">
        <v>140097037</v>
      </c>
      <c r="BR123" s="1052"/>
      <c r="BS123" s="1052"/>
      <c r="BT123" s="1052"/>
      <c r="BU123" s="1052"/>
      <c r="BV123" s="1052">
        <v>137642857</v>
      </c>
      <c r="BW123" s="1052"/>
      <c r="BX123" s="1052"/>
      <c r="BY123" s="1052"/>
      <c r="BZ123" s="1052"/>
      <c r="CA123" s="1052">
        <v>134359886</v>
      </c>
      <c r="CB123" s="1052"/>
      <c r="CC123" s="1052"/>
      <c r="CD123" s="1052"/>
      <c r="CE123" s="1052"/>
      <c r="CF123" s="989"/>
      <c r="CG123" s="990"/>
      <c r="CH123" s="990"/>
      <c r="CI123" s="990"/>
      <c r="CJ123" s="991"/>
      <c r="CK123" s="997"/>
      <c r="CL123" s="998"/>
      <c r="CM123" s="998"/>
      <c r="CN123" s="998"/>
      <c r="CO123" s="999"/>
      <c r="CP123" s="1007" t="s">
        <v>403</v>
      </c>
      <c r="CQ123" s="1008"/>
      <c r="CR123" s="1008"/>
      <c r="CS123" s="1008"/>
      <c r="CT123" s="1008"/>
      <c r="CU123" s="1008"/>
      <c r="CV123" s="1008"/>
      <c r="CW123" s="1008"/>
      <c r="CX123" s="1008"/>
      <c r="CY123" s="1008"/>
      <c r="CZ123" s="1008"/>
      <c r="DA123" s="1008"/>
      <c r="DB123" s="1008"/>
      <c r="DC123" s="1008"/>
      <c r="DD123" s="1008"/>
      <c r="DE123" s="1008"/>
      <c r="DF123" s="1009"/>
      <c r="DG123" s="946">
        <v>2677</v>
      </c>
      <c r="DH123" s="947"/>
      <c r="DI123" s="947"/>
      <c r="DJ123" s="947"/>
      <c r="DK123" s="948"/>
      <c r="DL123" s="949">
        <v>33143</v>
      </c>
      <c r="DM123" s="947"/>
      <c r="DN123" s="947"/>
      <c r="DO123" s="947"/>
      <c r="DP123" s="948"/>
      <c r="DQ123" s="949">
        <v>393012</v>
      </c>
      <c r="DR123" s="947"/>
      <c r="DS123" s="947"/>
      <c r="DT123" s="947"/>
      <c r="DU123" s="948"/>
      <c r="DV123" s="950">
        <v>0.9</v>
      </c>
      <c r="DW123" s="951"/>
      <c r="DX123" s="951"/>
      <c r="DY123" s="951"/>
      <c r="DZ123" s="952"/>
    </row>
    <row r="124" spans="1:130" s="224" customFormat="1" ht="26.25" customHeight="1" thickBot="1" x14ac:dyDescent="0.25">
      <c r="A124" s="1045"/>
      <c r="B124" s="937"/>
      <c r="C124" s="910" t="s">
        <v>449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461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63.8</v>
      </c>
      <c r="BR124" s="1015"/>
      <c r="BS124" s="1015"/>
      <c r="BT124" s="1015"/>
      <c r="BU124" s="1015"/>
      <c r="BV124" s="1015">
        <v>62.5</v>
      </c>
      <c r="BW124" s="1015"/>
      <c r="BX124" s="1015"/>
      <c r="BY124" s="1015"/>
      <c r="BZ124" s="1015"/>
      <c r="CA124" s="1015">
        <v>65</v>
      </c>
      <c r="CB124" s="1015"/>
      <c r="CC124" s="1015"/>
      <c r="CD124" s="1015"/>
      <c r="CE124" s="1015"/>
      <c r="CF124" s="1016"/>
      <c r="CG124" s="1017"/>
      <c r="CH124" s="1017"/>
      <c r="CI124" s="1017"/>
      <c r="CJ124" s="1018"/>
      <c r="CK124" s="1000"/>
      <c r="CL124" s="1000"/>
      <c r="CM124" s="1000"/>
      <c r="CN124" s="1000"/>
      <c r="CO124" s="1001"/>
      <c r="CP124" s="1007" t="s">
        <v>462</v>
      </c>
      <c r="CQ124" s="1008"/>
      <c r="CR124" s="1008"/>
      <c r="CS124" s="1008"/>
      <c r="CT124" s="1008"/>
      <c r="CU124" s="1008"/>
      <c r="CV124" s="1008"/>
      <c r="CW124" s="1008"/>
      <c r="CX124" s="1008"/>
      <c r="CY124" s="1008"/>
      <c r="CZ124" s="1008"/>
      <c r="DA124" s="1008"/>
      <c r="DB124" s="1008"/>
      <c r="DC124" s="1008"/>
      <c r="DD124" s="1008"/>
      <c r="DE124" s="1008"/>
      <c r="DF124" s="1009"/>
      <c r="DG124" s="992">
        <v>1463</v>
      </c>
      <c r="DH124" s="974"/>
      <c r="DI124" s="974"/>
      <c r="DJ124" s="974"/>
      <c r="DK124" s="975"/>
      <c r="DL124" s="973">
        <v>1664</v>
      </c>
      <c r="DM124" s="974"/>
      <c r="DN124" s="974"/>
      <c r="DO124" s="974"/>
      <c r="DP124" s="975"/>
      <c r="DQ124" s="973">
        <v>1702</v>
      </c>
      <c r="DR124" s="974"/>
      <c r="DS124" s="974"/>
      <c r="DT124" s="974"/>
      <c r="DU124" s="975"/>
      <c r="DV124" s="976">
        <v>0</v>
      </c>
      <c r="DW124" s="977"/>
      <c r="DX124" s="977"/>
      <c r="DY124" s="977"/>
      <c r="DZ124" s="978"/>
    </row>
    <row r="125" spans="1:130" s="224" customFormat="1" ht="26.25" customHeight="1" x14ac:dyDescent="0.2">
      <c r="A125" s="1045"/>
      <c r="B125" s="937"/>
      <c r="C125" s="910" t="s">
        <v>451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463</v>
      </c>
      <c r="CL125" s="995"/>
      <c r="CM125" s="995"/>
      <c r="CN125" s="995"/>
      <c r="CO125" s="996"/>
      <c r="CP125" s="917" t="s">
        <v>464</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5">
      <c r="A126" s="1045"/>
      <c r="B126" s="937"/>
      <c r="C126" s="910" t="s">
        <v>453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465</v>
      </c>
      <c r="CQ126" s="911"/>
      <c r="CR126" s="911"/>
      <c r="CS126" s="911"/>
      <c r="CT126" s="911"/>
      <c r="CU126" s="911"/>
      <c r="CV126" s="911"/>
      <c r="CW126" s="911"/>
      <c r="CX126" s="911"/>
      <c r="CY126" s="911"/>
      <c r="CZ126" s="911"/>
      <c r="DA126" s="911"/>
      <c r="DB126" s="911"/>
      <c r="DC126" s="911"/>
      <c r="DD126" s="911"/>
      <c r="DE126" s="911"/>
      <c r="DF126" s="912"/>
      <c r="DG126" s="913">
        <v>1800842</v>
      </c>
      <c r="DH126" s="914"/>
      <c r="DI126" s="914"/>
      <c r="DJ126" s="914"/>
      <c r="DK126" s="914"/>
      <c r="DL126" s="914">
        <v>1884559</v>
      </c>
      <c r="DM126" s="914"/>
      <c r="DN126" s="914"/>
      <c r="DO126" s="914"/>
      <c r="DP126" s="914"/>
      <c r="DQ126" s="914">
        <v>1987286</v>
      </c>
      <c r="DR126" s="914"/>
      <c r="DS126" s="914"/>
      <c r="DT126" s="914"/>
      <c r="DU126" s="914"/>
      <c r="DV126" s="915">
        <v>4.5999999999999996</v>
      </c>
      <c r="DW126" s="915"/>
      <c r="DX126" s="915"/>
      <c r="DY126" s="915"/>
      <c r="DZ126" s="916"/>
    </row>
    <row r="127" spans="1:130" s="224" customFormat="1" ht="26.25" customHeight="1" x14ac:dyDescent="0.2">
      <c r="A127" s="1046"/>
      <c r="B127" s="939"/>
      <c r="C127" s="961" t="s">
        <v>466</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619</v>
      </c>
      <c r="AB127" s="947"/>
      <c r="AC127" s="947"/>
      <c r="AD127" s="947"/>
      <c r="AE127" s="948"/>
      <c r="AF127" s="949">
        <v>407</v>
      </c>
      <c r="AG127" s="947"/>
      <c r="AH127" s="947"/>
      <c r="AI127" s="947"/>
      <c r="AJ127" s="948"/>
      <c r="AK127" s="949">
        <v>136</v>
      </c>
      <c r="AL127" s="947"/>
      <c r="AM127" s="947"/>
      <c r="AN127" s="947"/>
      <c r="AO127" s="948"/>
      <c r="AP127" s="950">
        <v>0</v>
      </c>
      <c r="AQ127" s="951"/>
      <c r="AR127" s="951"/>
      <c r="AS127" s="951"/>
      <c r="AT127" s="952"/>
      <c r="AU127" s="226"/>
      <c r="AV127" s="226"/>
      <c r="AW127" s="226"/>
      <c r="AX127" s="1019" t="s">
        <v>467</v>
      </c>
      <c r="AY127" s="1020"/>
      <c r="AZ127" s="1020"/>
      <c r="BA127" s="1020"/>
      <c r="BB127" s="1020"/>
      <c r="BC127" s="1020"/>
      <c r="BD127" s="1020"/>
      <c r="BE127" s="1021"/>
      <c r="BF127" s="1022" t="s">
        <v>468</v>
      </c>
      <c r="BG127" s="1020"/>
      <c r="BH127" s="1020"/>
      <c r="BI127" s="1020"/>
      <c r="BJ127" s="1020"/>
      <c r="BK127" s="1020"/>
      <c r="BL127" s="1021"/>
      <c r="BM127" s="1022" t="s">
        <v>469</v>
      </c>
      <c r="BN127" s="1020"/>
      <c r="BO127" s="1020"/>
      <c r="BP127" s="1020"/>
      <c r="BQ127" s="1020"/>
      <c r="BR127" s="1020"/>
      <c r="BS127" s="1021"/>
      <c r="BT127" s="1022" t="s">
        <v>470</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471</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5">
      <c r="A128" s="1029" t="s">
        <v>472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473</v>
      </c>
      <c r="X128" s="1031"/>
      <c r="Y128" s="1031"/>
      <c r="Z128" s="1032"/>
      <c r="AA128" s="1033">
        <v>1152029</v>
      </c>
      <c r="AB128" s="1034"/>
      <c r="AC128" s="1034"/>
      <c r="AD128" s="1034"/>
      <c r="AE128" s="1035"/>
      <c r="AF128" s="1036">
        <v>1143466</v>
      </c>
      <c r="AG128" s="1034"/>
      <c r="AH128" s="1034"/>
      <c r="AI128" s="1034"/>
      <c r="AJ128" s="1035"/>
      <c r="AK128" s="1036">
        <v>1194268</v>
      </c>
      <c r="AL128" s="1034"/>
      <c r="AM128" s="1034"/>
      <c r="AN128" s="1034"/>
      <c r="AO128" s="1035"/>
      <c r="AP128" s="1037"/>
      <c r="AQ128" s="1038"/>
      <c r="AR128" s="1038"/>
      <c r="AS128" s="1038"/>
      <c r="AT128" s="1039"/>
      <c r="AU128" s="226"/>
      <c r="AV128" s="226"/>
      <c r="AW128" s="226"/>
      <c r="AX128" s="884" t="s">
        <v>474</v>
      </c>
      <c r="AY128" s="885"/>
      <c r="AZ128" s="885"/>
      <c r="BA128" s="885"/>
      <c r="BB128" s="885"/>
      <c r="BC128" s="885"/>
      <c r="BD128" s="885"/>
      <c r="BE128" s="886"/>
      <c r="BF128" s="1040" t="s">
        <v>122</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475</v>
      </c>
      <c r="CQ128" s="713"/>
      <c r="CR128" s="713"/>
      <c r="CS128" s="713"/>
      <c r="CT128" s="713"/>
      <c r="CU128" s="713"/>
      <c r="CV128" s="713"/>
      <c r="CW128" s="713"/>
      <c r="CX128" s="713"/>
      <c r="CY128" s="713"/>
      <c r="CZ128" s="713"/>
      <c r="DA128" s="713"/>
      <c r="DB128" s="713"/>
      <c r="DC128" s="713"/>
      <c r="DD128" s="713"/>
      <c r="DE128" s="713"/>
      <c r="DF128" s="1024"/>
      <c r="DG128" s="1025">
        <v>245672</v>
      </c>
      <c r="DH128" s="1026"/>
      <c r="DI128" s="1026"/>
      <c r="DJ128" s="1026"/>
      <c r="DK128" s="1026"/>
      <c r="DL128" s="1026">
        <v>242072</v>
      </c>
      <c r="DM128" s="1026"/>
      <c r="DN128" s="1026"/>
      <c r="DO128" s="1026"/>
      <c r="DP128" s="1026"/>
      <c r="DQ128" s="1026">
        <v>237572</v>
      </c>
      <c r="DR128" s="1026"/>
      <c r="DS128" s="1026"/>
      <c r="DT128" s="1026"/>
      <c r="DU128" s="1026"/>
      <c r="DV128" s="1027">
        <v>0.6</v>
      </c>
      <c r="DW128" s="1027"/>
      <c r="DX128" s="1027"/>
      <c r="DY128" s="1027"/>
      <c r="DZ128" s="1028"/>
    </row>
    <row r="129" spans="1:131" s="224"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476</v>
      </c>
      <c r="X129" s="1059"/>
      <c r="Y129" s="1059"/>
      <c r="Z129" s="1060"/>
      <c r="AA129" s="946">
        <v>52854229</v>
      </c>
      <c r="AB129" s="947"/>
      <c r="AC129" s="947"/>
      <c r="AD129" s="947"/>
      <c r="AE129" s="948"/>
      <c r="AF129" s="949">
        <v>51312015</v>
      </c>
      <c r="AG129" s="947"/>
      <c r="AH129" s="947"/>
      <c r="AI129" s="947"/>
      <c r="AJ129" s="948"/>
      <c r="AK129" s="949">
        <v>51691943</v>
      </c>
      <c r="AL129" s="947"/>
      <c r="AM129" s="947"/>
      <c r="AN129" s="947"/>
      <c r="AO129" s="948"/>
      <c r="AP129" s="1061"/>
      <c r="AQ129" s="1062"/>
      <c r="AR129" s="1062"/>
      <c r="AS129" s="1062"/>
      <c r="AT129" s="1063"/>
      <c r="AU129" s="227"/>
      <c r="AV129" s="227"/>
      <c r="AW129" s="227"/>
      <c r="AX129" s="1053" t="s">
        <v>477</v>
      </c>
      <c r="AY129" s="911"/>
      <c r="AZ129" s="911"/>
      <c r="BA129" s="911"/>
      <c r="BB129" s="911"/>
      <c r="BC129" s="911"/>
      <c r="BD129" s="911"/>
      <c r="BE129" s="912"/>
      <c r="BF129" s="1054" t="s">
        <v>122</v>
      </c>
      <c r="BG129" s="1055"/>
      <c r="BH129" s="1055"/>
      <c r="BI129" s="1055"/>
      <c r="BJ129" s="1055"/>
      <c r="BK129" s="1055"/>
      <c r="BL129" s="1056"/>
      <c r="BM129" s="1054">
        <v>16.25</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2" t="s">
        <v>478</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479</v>
      </c>
      <c r="X130" s="1059"/>
      <c r="Y130" s="1059"/>
      <c r="Z130" s="1060"/>
      <c r="AA130" s="946">
        <v>9232153</v>
      </c>
      <c r="AB130" s="947"/>
      <c r="AC130" s="947"/>
      <c r="AD130" s="947"/>
      <c r="AE130" s="948"/>
      <c r="AF130" s="949">
        <v>9042482</v>
      </c>
      <c r="AG130" s="947"/>
      <c r="AH130" s="947"/>
      <c r="AI130" s="947"/>
      <c r="AJ130" s="948"/>
      <c r="AK130" s="949">
        <v>8900752</v>
      </c>
      <c r="AL130" s="947"/>
      <c r="AM130" s="947"/>
      <c r="AN130" s="947"/>
      <c r="AO130" s="948"/>
      <c r="AP130" s="1061"/>
      <c r="AQ130" s="1062"/>
      <c r="AR130" s="1062"/>
      <c r="AS130" s="1062"/>
      <c r="AT130" s="1063"/>
      <c r="AU130" s="227"/>
      <c r="AV130" s="227"/>
      <c r="AW130" s="227"/>
      <c r="AX130" s="1053" t="s">
        <v>480</v>
      </c>
      <c r="AY130" s="911"/>
      <c r="AZ130" s="911"/>
      <c r="BA130" s="911"/>
      <c r="BB130" s="911"/>
      <c r="BC130" s="911"/>
      <c r="BD130" s="911"/>
      <c r="BE130" s="912"/>
      <c r="BF130" s="1089">
        <v>8.8000000000000007</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481</v>
      </c>
      <c r="X131" s="1096"/>
      <c r="Y131" s="1096"/>
      <c r="Z131" s="1097"/>
      <c r="AA131" s="992">
        <v>43622076</v>
      </c>
      <c r="AB131" s="974"/>
      <c r="AC131" s="974"/>
      <c r="AD131" s="974"/>
      <c r="AE131" s="975"/>
      <c r="AF131" s="973">
        <v>42269533</v>
      </c>
      <c r="AG131" s="974"/>
      <c r="AH131" s="974"/>
      <c r="AI131" s="974"/>
      <c r="AJ131" s="975"/>
      <c r="AK131" s="973">
        <v>42791191</v>
      </c>
      <c r="AL131" s="974"/>
      <c r="AM131" s="974"/>
      <c r="AN131" s="974"/>
      <c r="AO131" s="975"/>
      <c r="AP131" s="1098"/>
      <c r="AQ131" s="1099"/>
      <c r="AR131" s="1099"/>
      <c r="AS131" s="1099"/>
      <c r="AT131" s="1100"/>
      <c r="AU131" s="227"/>
      <c r="AV131" s="227"/>
      <c r="AW131" s="227"/>
      <c r="AX131" s="1071" t="s">
        <v>482</v>
      </c>
      <c r="AY131" s="713"/>
      <c r="AZ131" s="713"/>
      <c r="BA131" s="713"/>
      <c r="BB131" s="713"/>
      <c r="BC131" s="713"/>
      <c r="BD131" s="713"/>
      <c r="BE131" s="1024"/>
      <c r="BF131" s="1072">
        <v>65</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8" t="s">
        <v>483</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484</v>
      </c>
      <c r="W132" s="1082"/>
      <c r="X132" s="1082"/>
      <c r="Y132" s="1082"/>
      <c r="Z132" s="1083"/>
      <c r="AA132" s="1084">
        <v>8.37118802</v>
      </c>
      <c r="AB132" s="1085"/>
      <c r="AC132" s="1085"/>
      <c r="AD132" s="1085"/>
      <c r="AE132" s="1086"/>
      <c r="AF132" s="1087">
        <v>9.2157819679999999</v>
      </c>
      <c r="AG132" s="1085"/>
      <c r="AH132" s="1085"/>
      <c r="AI132" s="1085"/>
      <c r="AJ132" s="1086"/>
      <c r="AK132" s="1087">
        <v>9.030078177</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485</v>
      </c>
      <c r="W133" s="1065"/>
      <c r="X133" s="1065"/>
      <c r="Y133" s="1065"/>
      <c r="Z133" s="1066"/>
      <c r="AA133" s="1067">
        <v>8.9</v>
      </c>
      <c r="AB133" s="1068"/>
      <c r="AC133" s="1068"/>
      <c r="AD133" s="1068"/>
      <c r="AE133" s="1069"/>
      <c r="AF133" s="1067">
        <v>8.6999999999999993</v>
      </c>
      <c r="AG133" s="1068"/>
      <c r="AH133" s="1068"/>
      <c r="AI133" s="1068"/>
      <c r="AJ133" s="1069"/>
      <c r="AK133" s="1067">
        <v>8.8000000000000007</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WrxCDTOcDI6IxbwJ1q83jBFFFTakNjT7YkKFJfPrqkUYGbwAu9Yi2K1UXHAtwYJXjFPbXbiZVXGQ+Z7jyyFfA==" saltValue="fiQYuJxZbLxHVxnVOl1R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1" sqref="B1"/>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tKKyg65cV79LsJ7sphRZqljBvRpI1v0DFPRbDOEdUleFhnDo3bz/GG/Y/uSp477E6Ts78g3Dcdb0XtN1AT60g==" saltValue="Wqr9zcjOA9bTeet2B66s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C2" sqref="BC2"/>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6wjluy3VJ+yLHyh17ZFviMeqlK5gQts/+xBrvGwT/4hj4bt3NvLhGOM2V21m1IdvrGloV2P7/HOVOrJN76k7A==" saltValue="mCorlYsQ9p3jKZ7Ietki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488</v>
      </c>
      <c r="AL6" s="260"/>
      <c r="AM6" s="260"/>
      <c r="AN6" s="260"/>
    </row>
    <row r="7" spans="1:46" ht="13.5" customHeight="1" x14ac:dyDescent="0.2">
      <c r="A7" s="259"/>
      <c r="AK7" s="262"/>
      <c r="AL7" s="263"/>
      <c r="AM7" s="263"/>
      <c r="AN7" s="264"/>
      <c r="AO7" s="1102" t="s">
        <v>489</v>
      </c>
      <c r="AP7" s="265"/>
      <c r="AQ7" s="266" t="s">
        <v>490</v>
      </c>
      <c r="AR7" s="267"/>
    </row>
    <row r="8" spans="1:46" ht="13.2" x14ac:dyDescent="0.2">
      <c r="A8" s="259"/>
      <c r="AK8" s="268"/>
      <c r="AL8" s="269"/>
      <c r="AM8" s="269"/>
      <c r="AN8" s="270"/>
      <c r="AO8" s="1103"/>
      <c r="AP8" s="271" t="s">
        <v>491</v>
      </c>
      <c r="AQ8" s="272" t="s">
        <v>492</v>
      </c>
      <c r="AR8" s="273" t="s">
        <v>493</v>
      </c>
    </row>
    <row r="9" spans="1:46" ht="13.2" x14ac:dyDescent="0.2">
      <c r="A9" s="259"/>
      <c r="AK9" s="1104" t="s">
        <v>494</v>
      </c>
      <c r="AL9" s="1105"/>
      <c r="AM9" s="1105"/>
      <c r="AN9" s="1106"/>
      <c r="AO9" s="274">
        <v>12678030</v>
      </c>
      <c r="AP9" s="274">
        <v>69966</v>
      </c>
      <c r="AQ9" s="275">
        <v>62936</v>
      </c>
      <c r="AR9" s="276">
        <v>11.2</v>
      </c>
    </row>
    <row r="10" spans="1:46" ht="13.5" customHeight="1" x14ac:dyDescent="0.2">
      <c r="A10" s="259"/>
      <c r="AK10" s="1104" t="s">
        <v>495</v>
      </c>
      <c r="AL10" s="1105"/>
      <c r="AM10" s="1105"/>
      <c r="AN10" s="1106"/>
      <c r="AO10" s="277">
        <v>1875412</v>
      </c>
      <c r="AP10" s="277">
        <v>10350</v>
      </c>
      <c r="AQ10" s="278">
        <v>1734</v>
      </c>
      <c r="AR10" s="279">
        <v>496.9</v>
      </c>
    </row>
    <row r="11" spans="1:46" ht="13.5" customHeight="1" x14ac:dyDescent="0.2">
      <c r="A11" s="259"/>
      <c r="AK11" s="1104" t="s">
        <v>496</v>
      </c>
      <c r="AL11" s="1105"/>
      <c r="AM11" s="1105"/>
      <c r="AN11" s="1106"/>
      <c r="AO11" s="277">
        <v>387574</v>
      </c>
      <c r="AP11" s="277">
        <v>2139</v>
      </c>
      <c r="AQ11" s="278">
        <v>694</v>
      </c>
      <c r="AR11" s="279">
        <v>208.2</v>
      </c>
    </row>
    <row r="12" spans="1:46" ht="13.5" customHeight="1" x14ac:dyDescent="0.2">
      <c r="A12" s="259"/>
      <c r="AK12" s="1104" t="s">
        <v>497</v>
      </c>
      <c r="AL12" s="1105"/>
      <c r="AM12" s="1105"/>
      <c r="AN12" s="1106"/>
      <c r="AO12" s="277">
        <v>47980</v>
      </c>
      <c r="AP12" s="277">
        <v>265</v>
      </c>
      <c r="AQ12" s="278">
        <v>24</v>
      </c>
      <c r="AR12" s="279">
        <v>1004.2</v>
      </c>
    </row>
    <row r="13" spans="1:46" ht="13.5" customHeight="1" x14ac:dyDescent="0.2">
      <c r="A13" s="259"/>
      <c r="AK13" s="1104" t="s">
        <v>498</v>
      </c>
      <c r="AL13" s="1105"/>
      <c r="AM13" s="1105"/>
      <c r="AN13" s="1106"/>
      <c r="AO13" s="277">
        <v>354160</v>
      </c>
      <c r="AP13" s="277">
        <v>1954</v>
      </c>
      <c r="AQ13" s="278">
        <v>1996</v>
      </c>
      <c r="AR13" s="279">
        <v>-2.1</v>
      </c>
    </row>
    <row r="14" spans="1:46" ht="13.5" customHeight="1" x14ac:dyDescent="0.2">
      <c r="A14" s="259"/>
      <c r="AK14" s="1104" t="s">
        <v>499</v>
      </c>
      <c r="AL14" s="1105"/>
      <c r="AM14" s="1105"/>
      <c r="AN14" s="1106"/>
      <c r="AO14" s="277">
        <v>131351</v>
      </c>
      <c r="AP14" s="277">
        <v>725</v>
      </c>
      <c r="AQ14" s="278">
        <v>1351</v>
      </c>
      <c r="AR14" s="279">
        <v>-46.3</v>
      </c>
    </row>
    <row r="15" spans="1:46" ht="13.5" customHeight="1" x14ac:dyDescent="0.2">
      <c r="A15" s="259"/>
      <c r="AK15" s="1107" t="s">
        <v>500</v>
      </c>
      <c r="AL15" s="1108"/>
      <c r="AM15" s="1108"/>
      <c r="AN15" s="1109"/>
      <c r="AO15" s="277">
        <v>-446310</v>
      </c>
      <c r="AP15" s="277">
        <v>-2463</v>
      </c>
      <c r="AQ15" s="278">
        <v>-1933</v>
      </c>
      <c r="AR15" s="279">
        <v>27.4</v>
      </c>
    </row>
    <row r="16" spans="1:46" ht="13.2" x14ac:dyDescent="0.2">
      <c r="A16" s="259"/>
      <c r="AK16" s="1107" t="s">
        <v>177</v>
      </c>
      <c r="AL16" s="1108"/>
      <c r="AM16" s="1108"/>
      <c r="AN16" s="1109"/>
      <c r="AO16" s="277">
        <v>15028197</v>
      </c>
      <c r="AP16" s="277">
        <v>82936</v>
      </c>
      <c r="AQ16" s="278">
        <v>66802</v>
      </c>
      <c r="AR16" s="279">
        <v>24.2</v>
      </c>
    </row>
    <row r="17" spans="1:46" ht="13.2" x14ac:dyDescent="0.2">
      <c r="A17" s="259"/>
    </row>
    <row r="18" spans="1:46" ht="13.2" x14ac:dyDescent="0.2">
      <c r="A18" s="259"/>
      <c r="AQ18" s="280"/>
      <c r="AR18" s="280"/>
    </row>
    <row r="19" spans="1:46" ht="13.2" x14ac:dyDescent="0.2">
      <c r="A19" s="259"/>
      <c r="AK19" s="255" t="s">
        <v>501</v>
      </c>
    </row>
    <row r="20" spans="1:46" ht="13.2" x14ac:dyDescent="0.2">
      <c r="A20" s="259"/>
      <c r="AK20" s="281"/>
      <c r="AL20" s="282"/>
      <c r="AM20" s="282"/>
      <c r="AN20" s="283"/>
      <c r="AO20" s="284" t="s">
        <v>502</v>
      </c>
      <c r="AP20" s="285" t="s">
        <v>503</v>
      </c>
      <c r="AQ20" s="286" t="s">
        <v>504</v>
      </c>
      <c r="AR20" s="287"/>
    </row>
    <row r="21" spans="1:46" s="260" customFormat="1" ht="13.2" x14ac:dyDescent="0.2">
      <c r="A21" s="288"/>
      <c r="AK21" s="1110" t="s">
        <v>505</v>
      </c>
      <c r="AL21" s="1111"/>
      <c r="AM21" s="1111"/>
      <c r="AN21" s="1112"/>
      <c r="AO21" s="289">
        <v>6.71</v>
      </c>
      <c r="AP21" s="290">
        <v>6.52</v>
      </c>
      <c r="AQ21" s="291">
        <v>0.19</v>
      </c>
      <c r="AS21" s="292"/>
      <c r="AT21" s="288"/>
    </row>
    <row r="22" spans="1:46" s="260" customFormat="1" ht="13.2" x14ac:dyDescent="0.2">
      <c r="A22" s="288"/>
      <c r="AK22" s="1110" t="s">
        <v>506</v>
      </c>
      <c r="AL22" s="1111"/>
      <c r="AM22" s="1111"/>
      <c r="AN22" s="1112"/>
      <c r="AO22" s="293">
        <v>96.9</v>
      </c>
      <c r="AP22" s="294">
        <v>99.2</v>
      </c>
      <c r="AQ22" s="295">
        <v>-2.2999999999999998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1" t="s">
        <v>507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300"/>
      <c r="AS27" s="255"/>
      <c r="AT27" s="255"/>
    </row>
    <row r="28" spans="1:46" ht="16.2" x14ac:dyDescent="0.2">
      <c r="A28" s="256" t="s">
        <v>508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509</v>
      </c>
      <c r="AL29" s="260"/>
      <c r="AM29" s="260"/>
      <c r="AN29" s="260"/>
      <c r="AS29" s="302"/>
    </row>
    <row r="30" spans="1:46" ht="13.5" customHeight="1" x14ac:dyDescent="0.2">
      <c r="A30" s="259"/>
      <c r="AK30" s="262"/>
      <c r="AL30" s="263"/>
      <c r="AM30" s="263"/>
      <c r="AN30" s="264"/>
      <c r="AO30" s="1102" t="s">
        <v>489</v>
      </c>
      <c r="AP30" s="265"/>
      <c r="AQ30" s="266" t="s">
        <v>490</v>
      </c>
      <c r="AR30" s="267"/>
    </row>
    <row r="31" spans="1:46" ht="13.2" x14ac:dyDescent="0.2">
      <c r="A31" s="259"/>
      <c r="AK31" s="268"/>
      <c r="AL31" s="269"/>
      <c r="AM31" s="269"/>
      <c r="AN31" s="270"/>
      <c r="AO31" s="1103"/>
      <c r="AP31" s="271" t="s">
        <v>491</v>
      </c>
      <c r="AQ31" s="272" t="s">
        <v>492</v>
      </c>
      <c r="AR31" s="273" t="s">
        <v>493</v>
      </c>
    </row>
    <row r="32" spans="1:46" ht="27" customHeight="1" x14ac:dyDescent="0.2">
      <c r="A32" s="259"/>
      <c r="AK32" s="1118" t="s">
        <v>510</v>
      </c>
      <c r="AL32" s="1119"/>
      <c r="AM32" s="1119"/>
      <c r="AN32" s="1120"/>
      <c r="AO32" s="303">
        <v>9715346</v>
      </c>
      <c r="AP32" s="303">
        <v>53616</v>
      </c>
      <c r="AQ32" s="304">
        <v>37417</v>
      </c>
      <c r="AR32" s="305">
        <v>43.3</v>
      </c>
    </row>
    <row r="33" spans="1:46" ht="13.5" customHeight="1" x14ac:dyDescent="0.2">
      <c r="A33" s="259"/>
      <c r="AK33" s="1118" t="s">
        <v>511</v>
      </c>
      <c r="AL33" s="1119"/>
      <c r="AM33" s="1119"/>
      <c r="AN33" s="1120"/>
      <c r="AO33" s="303" t="s">
        <v>512</v>
      </c>
      <c r="AP33" s="303" t="s">
        <v>512</v>
      </c>
      <c r="AQ33" s="304" t="s">
        <v>512</v>
      </c>
      <c r="AR33" s="305" t="s">
        <v>512</v>
      </c>
    </row>
    <row r="34" spans="1:46" ht="27" customHeight="1" x14ac:dyDescent="0.2">
      <c r="A34" s="259"/>
      <c r="AK34" s="1118" t="s">
        <v>513</v>
      </c>
      <c r="AL34" s="1119"/>
      <c r="AM34" s="1119"/>
      <c r="AN34" s="1120"/>
      <c r="AO34" s="303" t="s">
        <v>512</v>
      </c>
      <c r="AP34" s="303" t="s">
        <v>512</v>
      </c>
      <c r="AQ34" s="304">
        <v>46</v>
      </c>
      <c r="AR34" s="305" t="s">
        <v>512</v>
      </c>
    </row>
    <row r="35" spans="1:46" ht="27" customHeight="1" x14ac:dyDescent="0.2">
      <c r="A35" s="259"/>
      <c r="AK35" s="1118" t="s">
        <v>514</v>
      </c>
      <c r="AL35" s="1119"/>
      <c r="AM35" s="1119"/>
      <c r="AN35" s="1120"/>
      <c r="AO35" s="303">
        <v>3768746</v>
      </c>
      <c r="AP35" s="303">
        <v>20798</v>
      </c>
      <c r="AQ35" s="304">
        <v>8245</v>
      </c>
      <c r="AR35" s="305">
        <v>152.19999999999999</v>
      </c>
    </row>
    <row r="36" spans="1:46" ht="27" customHeight="1" x14ac:dyDescent="0.2">
      <c r="A36" s="259"/>
      <c r="AK36" s="1118" t="s">
        <v>515</v>
      </c>
      <c r="AL36" s="1119"/>
      <c r="AM36" s="1119"/>
      <c r="AN36" s="1120"/>
      <c r="AO36" s="303">
        <v>262288</v>
      </c>
      <c r="AP36" s="303">
        <v>1447</v>
      </c>
      <c r="AQ36" s="304">
        <v>440</v>
      </c>
      <c r="AR36" s="305">
        <v>228.9</v>
      </c>
    </row>
    <row r="37" spans="1:46" ht="13.5" customHeight="1" x14ac:dyDescent="0.2">
      <c r="A37" s="259"/>
      <c r="AK37" s="1118" t="s">
        <v>516</v>
      </c>
      <c r="AL37" s="1119"/>
      <c r="AM37" s="1119"/>
      <c r="AN37" s="1120"/>
      <c r="AO37" s="303">
        <v>211284</v>
      </c>
      <c r="AP37" s="303">
        <v>1166</v>
      </c>
      <c r="AQ37" s="304">
        <v>558</v>
      </c>
      <c r="AR37" s="305">
        <v>109</v>
      </c>
    </row>
    <row r="38" spans="1:46" ht="27" customHeight="1" x14ac:dyDescent="0.2">
      <c r="A38" s="259"/>
      <c r="AK38" s="1121" t="s">
        <v>517</v>
      </c>
      <c r="AL38" s="1122"/>
      <c r="AM38" s="1122"/>
      <c r="AN38" s="1123"/>
      <c r="AO38" s="306">
        <v>1434</v>
      </c>
      <c r="AP38" s="306">
        <v>8</v>
      </c>
      <c r="AQ38" s="307">
        <v>1</v>
      </c>
      <c r="AR38" s="295">
        <v>700</v>
      </c>
      <c r="AS38" s="302"/>
    </row>
    <row r="39" spans="1:46" ht="13.2" x14ac:dyDescent="0.2">
      <c r="A39" s="259"/>
      <c r="AK39" s="1121" t="s">
        <v>518</v>
      </c>
      <c r="AL39" s="1122"/>
      <c r="AM39" s="1122"/>
      <c r="AN39" s="1123"/>
      <c r="AO39" s="303">
        <v>-1194268</v>
      </c>
      <c r="AP39" s="303">
        <v>-6591</v>
      </c>
      <c r="AQ39" s="304">
        <v>-7933</v>
      </c>
      <c r="AR39" s="305">
        <v>-16.899999999999999</v>
      </c>
      <c r="AS39" s="302"/>
    </row>
    <row r="40" spans="1:46" ht="27" customHeight="1" x14ac:dyDescent="0.2">
      <c r="A40" s="259"/>
      <c r="AK40" s="1118" t="s">
        <v>519</v>
      </c>
      <c r="AL40" s="1119"/>
      <c r="AM40" s="1119"/>
      <c r="AN40" s="1120"/>
      <c r="AO40" s="303">
        <v>-8900752</v>
      </c>
      <c r="AP40" s="303">
        <v>-49120</v>
      </c>
      <c r="AQ40" s="304">
        <v>-28055</v>
      </c>
      <c r="AR40" s="305">
        <v>75.099999999999994</v>
      </c>
      <c r="AS40" s="302"/>
    </row>
    <row r="41" spans="1:46" ht="13.2" x14ac:dyDescent="0.2">
      <c r="A41" s="259"/>
      <c r="AK41" s="1124" t="s">
        <v>287</v>
      </c>
      <c r="AL41" s="1125"/>
      <c r="AM41" s="1125"/>
      <c r="AN41" s="1126"/>
      <c r="AO41" s="303">
        <v>3864078</v>
      </c>
      <c r="AP41" s="303">
        <v>21325</v>
      </c>
      <c r="AQ41" s="304">
        <v>10719</v>
      </c>
      <c r="AR41" s="305">
        <v>98.9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520</v>
      </c>
    </row>
    <row r="48" spans="1:46" ht="13.2" x14ac:dyDescent="0.2">
      <c r="A48" s="259"/>
      <c r="AK48" s="313" t="s">
        <v>521</v>
      </c>
      <c r="AL48" s="313"/>
      <c r="AM48" s="313"/>
      <c r="AN48" s="313"/>
      <c r="AO48" s="313"/>
      <c r="AP48" s="313"/>
      <c r="AQ48" s="314"/>
      <c r="AR48" s="313"/>
    </row>
    <row r="49" spans="1:44" ht="13.5" customHeight="1" x14ac:dyDescent="0.2">
      <c r="A49" s="259"/>
      <c r="AK49" s="315"/>
      <c r="AL49" s="316"/>
      <c r="AM49" s="1113" t="s">
        <v>489</v>
      </c>
      <c r="AN49" s="1115" t="s">
        <v>522</v>
      </c>
      <c r="AO49" s="1116"/>
      <c r="AP49" s="1116"/>
      <c r="AQ49" s="1116"/>
      <c r="AR49" s="1117"/>
    </row>
    <row r="50" spans="1:44" ht="13.2" x14ac:dyDescent="0.2">
      <c r="A50" s="259"/>
      <c r="AK50" s="317"/>
      <c r="AL50" s="318"/>
      <c r="AM50" s="1114"/>
      <c r="AN50" s="319" t="s">
        <v>523</v>
      </c>
      <c r="AO50" s="320" t="s">
        <v>524</v>
      </c>
      <c r="AP50" s="321" t="s">
        <v>525</v>
      </c>
      <c r="AQ50" s="322" t="s">
        <v>526</v>
      </c>
      <c r="AR50" s="323" t="s">
        <v>527</v>
      </c>
    </row>
    <row r="51" spans="1:44" ht="13.2" x14ac:dyDescent="0.2">
      <c r="A51" s="259"/>
      <c r="AK51" s="315" t="s">
        <v>528</v>
      </c>
      <c r="AL51" s="316"/>
      <c r="AM51" s="324">
        <v>14877930</v>
      </c>
      <c r="AN51" s="325">
        <v>79578</v>
      </c>
      <c r="AO51" s="326">
        <v>38.299999999999997</v>
      </c>
      <c r="AP51" s="327">
        <v>51849</v>
      </c>
      <c r="AQ51" s="328">
        <v>11.6</v>
      </c>
      <c r="AR51" s="329">
        <v>26.7</v>
      </c>
    </row>
    <row r="52" spans="1:44" ht="13.2" x14ac:dyDescent="0.2">
      <c r="A52" s="259"/>
      <c r="AK52" s="330"/>
      <c r="AL52" s="331" t="s">
        <v>529</v>
      </c>
      <c r="AM52" s="332">
        <v>10504996</v>
      </c>
      <c r="AN52" s="333">
        <v>56188</v>
      </c>
      <c r="AO52" s="334">
        <v>41.7</v>
      </c>
      <c r="AP52" s="335">
        <v>26326</v>
      </c>
      <c r="AQ52" s="336">
        <v>9.6</v>
      </c>
      <c r="AR52" s="337">
        <v>32.1</v>
      </c>
    </row>
    <row r="53" spans="1:44" ht="13.2" x14ac:dyDescent="0.2">
      <c r="A53" s="259"/>
      <c r="AK53" s="315" t="s">
        <v>530</v>
      </c>
      <c r="AL53" s="316"/>
      <c r="AM53" s="324">
        <v>8476338</v>
      </c>
      <c r="AN53" s="325">
        <v>45599</v>
      </c>
      <c r="AO53" s="326">
        <v>-42.7</v>
      </c>
      <c r="AP53" s="327">
        <v>52191</v>
      </c>
      <c r="AQ53" s="328">
        <v>0.7</v>
      </c>
      <c r="AR53" s="329">
        <v>-43.4</v>
      </c>
    </row>
    <row r="54" spans="1:44" ht="13.2" x14ac:dyDescent="0.2">
      <c r="A54" s="259"/>
      <c r="AK54" s="330"/>
      <c r="AL54" s="331" t="s">
        <v>529</v>
      </c>
      <c r="AM54" s="332">
        <v>5193739</v>
      </c>
      <c r="AN54" s="333">
        <v>27940</v>
      </c>
      <c r="AO54" s="334">
        <v>-50.3</v>
      </c>
      <c r="AP54" s="335">
        <v>26807</v>
      </c>
      <c r="AQ54" s="336">
        <v>1.8</v>
      </c>
      <c r="AR54" s="337">
        <v>-52.1</v>
      </c>
    </row>
    <row r="55" spans="1:44" ht="13.2" x14ac:dyDescent="0.2">
      <c r="A55" s="259"/>
      <c r="AK55" s="315" t="s">
        <v>531</v>
      </c>
      <c r="AL55" s="316"/>
      <c r="AM55" s="324">
        <v>9632861</v>
      </c>
      <c r="AN55" s="325">
        <v>52195</v>
      </c>
      <c r="AO55" s="326">
        <v>14.5</v>
      </c>
      <c r="AP55" s="327">
        <v>48105</v>
      </c>
      <c r="AQ55" s="328">
        <v>-7.8</v>
      </c>
      <c r="AR55" s="329">
        <v>22.3</v>
      </c>
    </row>
    <row r="56" spans="1:44" ht="13.2" x14ac:dyDescent="0.2">
      <c r="A56" s="259"/>
      <c r="AK56" s="330"/>
      <c r="AL56" s="331" t="s">
        <v>529</v>
      </c>
      <c r="AM56" s="332">
        <v>3903138</v>
      </c>
      <c r="AN56" s="333">
        <v>21149</v>
      </c>
      <c r="AO56" s="334">
        <v>-24.3</v>
      </c>
      <c r="AP56" s="335">
        <v>24072</v>
      </c>
      <c r="AQ56" s="336">
        <v>-10.199999999999999</v>
      </c>
      <c r="AR56" s="337">
        <v>-14.1</v>
      </c>
    </row>
    <row r="57" spans="1:44" ht="13.2" x14ac:dyDescent="0.2">
      <c r="A57" s="259"/>
      <c r="AK57" s="315" t="s">
        <v>532</v>
      </c>
      <c r="AL57" s="316"/>
      <c r="AM57" s="324">
        <v>8535608</v>
      </c>
      <c r="AN57" s="325">
        <v>46574</v>
      </c>
      <c r="AO57" s="326">
        <v>-10.8</v>
      </c>
      <c r="AP57" s="327">
        <v>47446</v>
      </c>
      <c r="AQ57" s="328">
        <v>-1.4</v>
      </c>
      <c r="AR57" s="329">
        <v>-9.4</v>
      </c>
    </row>
    <row r="58" spans="1:44" ht="13.2" x14ac:dyDescent="0.2">
      <c r="A58" s="259"/>
      <c r="AK58" s="330"/>
      <c r="AL58" s="331" t="s">
        <v>529</v>
      </c>
      <c r="AM58" s="332">
        <v>3240608</v>
      </c>
      <c r="AN58" s="333">
        <v>17682</v>
      </c>
      <c r="AO58" s="334">
        <v>-16.399999999999999</v>
      </c>
      <c r="AP58" s="335">
        <v>24371</v>
      </c>
      <c r="AQ58" s="336">
        <v>1.2</v>
      </c>
      <c r="AR58" s="337">
        <v>-17.600000000000001</v>
      </c>
    </row>
    <row r="59" spans="1:44" ht="13.2" x14ac:dyDescent="0.2">
      <c r="A59" s="259"/>
      <c r="AK59" s="315" t="s">
        <v>533</v>
      </c>
      <c r="AL59" s="316"/>
      <c r="AM59" s="324">
        <v>6998504</v>
      </c>
      <c r="AN59" s="325">
        <v>38622</v>
      </c>
      <c r="AO59" s="326">
        <v>-17.100000000000001</v>
      </c>
      <c r="AP59" s="327">
        <v>48387</v>
      </c>
      <c r="AQ59" s="328">
        <v>2</v>
      </c>
      <c r="AR59" s="329">
        <v>-19.100000000000001</v>
      </c>
    </row>
    <row r="60" spans="1:44" ht="13.2" x14ac:dyDescent="0.2">
      <c r="A60" s="259"/>
      <c r="AK60" s="330"/>
      <c r="AL60" s="331" t="s">
        <v>529</v>
      </c>
      <c r="AM60" s="332">
        <v>3662983</v>
      </c>
      <c r="AN60" s="333">
        <v>20215</v>
      </c>
      <c r="AO60" s="334">
        <v>14.3</v>
      </c>
      <c r="AP60" s="335">
        <v>25592</v>
      </c>
      <c r="AQ60" s="336">
        <v>5</v>
      </c>
      <c r="AR60" s="337">
        <v>9.3000000000000007</v>
      </c>
    </row>
    <row r="61" spans="1:44" ht="13.2" x14ac:dyDescent="0.2">
      <c r="A61" s="259"/>
      <c r="AK61" s="315" t="s">
        <v>534</v>
      </c>
      <c r="AL61" s="338"/>
      <c r="AM61" s="324">
        <v>9704248</v>
      </c>
      <c r="AN61" s="325">
        <v>52514</v>
      </c>
      <c r="AO61" s="326">
        <v>-3.6</v>
      </c>
      <c r="AP61" s="327">
        <v>49596</v>
      </c>
      <c r="AQ61" s="339">
        <v>1</v>
      </c>
      <c r="AR61" s="329">
        <v>-4.5999999999999996</v>
      </c>
    </row>
    <row r="62" spans="1:44" ht="13.2" x14ac:dyDescent="0.2">
      <c r="A62" s="259"/>
      <c r="AK62" s="330"/>
      <c r="AL62" s="331" t="s">
        <v>529</v>
      </c>
      <c r="AM62" s="332">
        <v>5301093</v>
      </c>
      <c r="AN62" s="333">
        <v>28635</v>
      </c>
      <c r="AO62" s="334">
        <v>-7</v>
      </c>
      <c r="AP62" s="335">
        <v>25434</v>
      </c>
      <c r="AQ62" s="336">
        <v>1.5</v>
      </c>
      <c r="AR62" s="337">
        <v>-8.5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hqakUSqsIgMEPkhzgGUvfHuGoe8R4tJOLgcU3avreKpmEgu+1eBmgdkAAbfi/y+dNl7BNR1wE/TRlu1qAIuSbw==" saltValue="PfK34N0hhpUMf4BH1AII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2" sqref="A2"/>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486</v>
      </c>
    </row>
    <row r="121" spans="125:125" ht="13.5" hidden="1" customHeight="1" x14ac:dyDescent="0.2">
      <c r="DU121" s="253"/>
    </row>
  </sheetData>
  <sheetProtection algorithmName="SHA-512" hashValue="fp7YhqIsZRhLnBKaCDjpHaZCLX1PVYB/J7yO3/rVX3FVBIwMMvBU1FIV16ByQDpM2fUN9sFkqDXQf4oaDRz3Nw==" saltValue="RcSO/PtIOEeifAFe9Kwn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486</v>
      </c>
    </row>
  </sheetData>
  <sheetProtection algorithmName="SHA-512" hashValue="tDDeVozfMoCWHs2IVcFPVfNFQuyM09bJ0mq1KWLyaRQmnwP/4EPt2E44kV/azbjZ+ghgF5g+6GSMyY7BHHEJtg==" saltValue="HRiYDYTq1/1iDMvQ94zZ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I48" sqref="I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2">
      <c r="B47" s="10"/>
      <c r="C47" s="1127" t="s">
        <v>3</v>
      </c>
      <c r="D47" s="1127"/>
      <c r="E47" s="1128"/>
      <c r="F47" s="11">
        <v>7.45</v>
      </c>
      <c r="G47" s="12">
        <v>6.42</v>
      </c>
      <c r="H47" s="12">
        <v>6.66</v>
      </c>
      <c r="I47" s="12">
        <v>7.32</v>
      </c>
      <c r="J47" s="13">
        <v>7.3</v>
      </c>
    </row>
    <row r="48" spans="2:10" ht="57.75" customHeight="1" x14ac:dyDescent="0.2">
      <c r="B48" s="14"/>
      <c r="C48" s="1129" t="s">
        <v>4</v>
      </c>
      <c r="D48" s="1129"/>
      <c r="E48" s="1130"/>
      <c r="F48" s="15">
        <v>3.79</v>
      </c>
      <c r="G48" s="16">
        <v>4.16</v>
      </c>
      <c r="H48" s="16">
        <v>5.8</v>
      </c>
      <c r="I48" s="16">
        <v>5.24</v>
      </c>
      <c r="J48" s="17">
        <v>4</v>
      </c>
    </row>
    <row r="49" spans="2:10" ht="57.75" customHeight="1" thickBot="1" x14ac:dyDescent="0.25">
      <c r="B49" s="18"/>
      <c r="C49" s="1131" t="s">
        <v>5</v>
      </c>
      <c r="D49" s="1131"/>
      <c r="E49" s="1132"/>
      <c r="F49" s="19">
        <v>0.09</v>
      </c>
      <c r="G49" s="20" t="s">
        <v>541</v>
      </c>
      <c r="H49" s="20">
        <v>2.2599999999999998</v>
      </c>
      <c r="I49" s="20" t="s">
        <v>542</v>
      </c>
      <c r="J49" s="21" t="s">
        <v>543</v>
      </c>
    </row>
    <row r="50" spans="2:10" ht="13.2" x14ac:dyDescent="0.2"/>
  </sheetData>
  <sheetProtection algorithmName="SHA-512" hashValue="D+0Ik55MHhz15G7mxRKIfiRIpH5kFDA0o0eAXwiuH7jhHomD/fjE73cbWAuD6s+8X8EngYIz2h4SrzOPPnITbA==" saltValue="50D6WYTeR+AMkEJdMvKg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将来負担比率（分子）の構造</vt:lpstr>
      <vt:lpstr>連結実質赤字比率に係る赤字・黒字の構成分析</vt:lpstr>
      <vt:lpstr>実質公債費比率（分子）の構造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加藤　禎之</cp:lastModifiedBy>
  <cp:lastPrinted>2025-03-18T23:39:34Z</cp:lastPrinted>
  <dcterms:created xsi:type="dcterms:W3CDTF">2025-02-19T03:58:53Z</dcterms:created>
  <dcterms:modified xsi:type="dcterms:W3CDTF">2025-03-24T08:21:25Z</dcterms:modified>
  <cp:category/>
</cp:coreProperties>
</file>