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9_江府町\"/>
    </mc:Choice>
  </mc:AlternateContent>
  <workbookProtection workbookAlgorithmName="SHA-512" workbookHashValue="QpwLAsZ9EfshIz38NpjnjCUjXURlXttU0DqP0SDi9OM25dFAryd67uqYvuGEWA1N+WCHohTdeRtdo8dp4PGSag==" workbookSaltValue="p8JzkpcnG46gJtqCFY4nQA==" workbookSpinCount="100000" lockStructure="1"/>
  <bookViews>
    <workbookView xWindow="-108" yWindow="-108" windowWidth="23256" windowHeight="1257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F85" i="4"/>
  <c r="AT10" i="4"/>
  <c r="AL10" i="4"/>
  <c r="I10" i="4"/>
  <c r="B10" i="4"/>
  <c r="BB8" i="4"/>
  <c r="AT8" i="4"/>
  <c r="AD8" i="4"/>
  <c r="W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<sst xmlns="http://schemas.openxmlformats.org/spreadsheetml/2006/main" count="228" uniqueCount="113">
  <si>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</si>
  <si>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</si>
  <si>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</si>
  <si>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</si>
  <si>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</si>
  <si>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</si>
  <si>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</si>
  <si>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</si>
  <si>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</si>
  <si>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</si>
  <si>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</si>
  <si>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</si>
  <si>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</si>
  <si>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</si>
  <si>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</si>
  <si>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</si>
  <si>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</si>
  <si>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</si>
  <si>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</si>
  <si>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</si>
  <si>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</si>
  <si>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</si>
  <si>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</si>
  <si>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</si>
  <si>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</si>
  <si>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</si>
  <si>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</si>
  <si>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</si>
  <si>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</si>
  <si>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</si>
  <si>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</si>
  <si>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</si>
  <si>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</si>
  <si>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</si>
  <si>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</si>
  <si>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</si>
  <si>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</si>
  <si>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</si>
  <si>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</si>
  <si>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</si>
  <si>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</si>
  <si>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</si>
  <si>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</si>
  <si>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</si>
  <si>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</si>
  <si>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</si>
  <si>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</si>
  <si>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</si>
  <si>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</si>
  <si>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</si>
  <si>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</si>
  <si>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</si>
  <si>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</si>
  <si>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</si>
  <si>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</si>
  <si>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</si>
  <si>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</si>
  <si>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</si>
  <si>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</si>
  <si>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</si>
  <si>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</si>
  <si>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</si>
  <si>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</si>
  <si>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</si>
  <si>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</si>
  <si>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</si>
  <si>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</si>
  <si>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</si>
  <si>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</si>
  <si>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</si>
  <si>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</si>
  <si>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</si>
  <si>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</si>
  <si>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</si>
  <si>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</si>
  <si>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</si>
  <si>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</si>
  <si>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</si>
  <si>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</si>
  <si>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</si>
  <si>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</si>
  <si>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</si>
  <si>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</si>
  <si>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</si>
  <si>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</si>
  <si>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</si>
  <si>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</si>
  <si>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</si>
  <si>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</si>
  <si>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</si>
  <si>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</si>
  <si>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</si>
  <si>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</si>
  <si>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</si>
  <si>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</si>
  <si>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</si>
  <si>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</si>
  <si>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</si>
  <si>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</si>
  <si>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</si>
  <si>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</si>
  <si>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</si>
  <si>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</si>
  <si>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</si>
  <si>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</si>
  <si>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</si>
  <si>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</si>
  <si>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</si>
  <si>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</si>
  <si>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</si>
  <si>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が続く中、給水料金収入の増加は見込めない。よって、施設整備の長寿命化・統廃合など維持管理経費の更なる削減を行なう。また、料金改定については定期的に見直しを行ない適切な給水料金の確保をすることで経営改善を一層進めていかなければならない。</t>
    <phoneticPr fontId="4"/>
  </si>
  <si>
    <t>・経常収支比率
　収入については、給水収益以外に一般会計からの繰入金等に依存している状態です。経常費用のうち約６割が減価償却費が占めており負担が大きくなっている。人口減少が顕著であり、給水料金の適正化を含めた一層の経営改善が必要と考える。
・累積欠損金比率
　前年度と同程度の欠損額で、累積欠損金は増加している。維持管理経費が増加する中、計画的な維持修繕を行なうことで、施設の長寿命化を図る必要がある。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地形的に多くの施設を整備しており起債残高が大きくなっている。今後の整備については、起債残高が増加しないように留意し平準的に行なっていかなければならないと考える。
・料金回収率
　現在、４割程度の回収率であり、また今後の人口減少により給水料金の減収が予想さることから、適切な料金収入の確保と給水原価の削減が必要と考える。
・給水原価
　他団体と比較しても高い状況である。施設の統廃合を含め管理経費の削減を行なう必要がある。
・施設利用率
　人口減少により給水量が減少していく中、統廃合を含めた施設規模の検討が必要であると考える。
・有収率
　類似団体と比べ低い状況である。原因（漏水等）を特定し、その対策を講じる必要がある。</t>
    <rPh sb="134" eb="137">
      <t>ドウテイド</t>
    </rPh>
    <phoneticPr fontId="4"/>
  </si>
  <si>
    <t>・有形固定資産償却率・管路経年化率
　償却率が50％以上で高くなりつつある。ストックマネージメント計画をもとに、令和５年度から計画的に更新をしていく予定である。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</si>
</sst>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1.8</c:v>
                </c:pt>
                <c:pt idx="3">
                  <c:v>0</c:v>
                </c:pt>
                <c:pt idx="4">
                  <c:v>0</c:v>
                </c:pt>
              </c:numCache>
            </c:numRef>
          </c:val>
          <c:extLst>
            <c:ext xmlns:c16="http://schemas.microsoft.com/office/drawing/2014/chart" uri="{C3380CC4-5D6E-409C-BE32-E72D297353CC}">
              <c16:uniqueId val="{00000000-8A45-4BFE-A246-CD7B48471A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8A45-4BFE-A246-CD7B48471A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41.53</c:v>
                </c:pt>
                <c:pt idx="1">
                  <c:v>44.01</c:v>
                </c:pt>
                <c:pt idx="2">
                  <c:v>41.36</c:v>
                </c:pt>
                <c:pt idx="3">
                  <c:v>39.869999999999997</c:v>
                </c:pt>
                <c:pt idx="4">
                  <c:v>41.06</c:v>
                </c:pt>
              </c:numCache>
            </c:numRef>
          </c:val>
          <c:extLst>
            <c:ext xmlns:c16="http://schemas.microsoft.com/office/drawing/2014/chart" uri="{C3380CC4-5D6E-409C-BE32-E72D297353CC}">
              <c16:uniqueId val="{00000000-171E-4231-8DD2-69EF4875EE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171E-4231-8DD2-69EF4875EE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72.760000000000005</c:v>
                </c:pt>
                <c:pt idx="1">
                  <c:v>65.510000000000005</c:v>
                </c:pt>
                <c:pt idx="2">
                  <c:v>69.61</c:v>
                </c:pt>
                <c:pt idx="3">
                  <c:v>68.11</c:v>
                </c:pt>
                <c:pt idx="4">
                  <c:v>68.099999999999994</c:v>
                </c:pt>
              </c:numCache>
            </c:numRef>
          </c:val>
          <c:extLst>
            <c:ext xmlns:c16="http://schemas.microsoft.com/office/drawing/2014/chart" uri="{C3380CC4-5D6E-409C-BE32-E72D297353CC}">
              <c16:uniqueId val="{00000000-A998-467C-9F54-9C784CD504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A998-467C-9F54-9C784CD504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74.55</c:v>
                </c:pt>
                <c:pt idx="1">
                  <c:v>76.459999999999994</c:v>
                </c:pt>
                <c:pt idx="2">
                  <c:v>59.82</c:v>
                </c:pt>
                <c:pt idx="3">
                  <c:v>65.44</c:v>
                </c:pt>
                <c:pt idx="4">
                  <c:v>64.16</c:v>
                </c:pt>
              </c:numCache>
            </c:numRef>
          </c:val>
          <c:extLst>
            <c:ext xmlns:c16="http://schemas.microsoft.com/office/drawing/2014/chart" uri="{C3380CC4-5D6E-409C-BE32-E72D297353CC}">
              <c16:uniqueId val="{00000000-6323-481A-ACA6-353BDFF4B5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6323-481A-ACA6-353BDFF4B5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54.1</c:v>
                </c:pt>
                <c:pt idx="1">
                  <c:v>55.86</c:v>
                </c:pt>
                <c:pt idx="2">
                  <c:v>55.07</c:v>
                </c:pt>
                <c:pt idx="3">
                  <c:v>56.59</c:v>
                </c:pt>
                <c:pt idx="4">
                  <c:v>56.92</c:v>
                </c:pt>
              </c:numCache>
            </c:numRef>
          </c:val>
          <c:extLst>
            <c:ext xmlns:c16="http://schemas.microsoft.com/office/drawing/2014/chart" uri="{C3380CC4-5D6E-409C-BE32-E72D297353CC}">
              <c16:uniqueId val="{00000000-E98F-4D86-B64E-2ED8599A4A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E98F-4D86-B64E-2ED8599A4A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20.87</c:v>
                </c:pt>
                <c:pt idx="1">
                  <c:v>24.67</c:v>
                </c:pt>
                <c:pt idx="2">
                  <c:v>24.4</c:v>
                </c:pt>
                <c:pt idx="3">
                  <c:v>24.4</c:v>
                </c:pt>
                <c:pt idx="4">
                  <c:v>24.4</c:v>
                </c:pt>
              </c:numCache>
            </c:numRef>
          </c:val>
          <c:extLst>
            <c:ext xmlns:c16="http://schemas.microsoft.com/office/drawing/2014/chart" uri="{C3380CC4-5D6E-409C-BE32-E72D297353CC}">
              <c16:uniqueId val="{00000000-2490-4253-BBC7-156C4D8538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2490-4253-BBC7-156C4D8538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79.63</c:v>
                </c:pt>
                <c:pt idx="1">
                  <c:v>128.36000000000001</c:v>
                </c:pt>
                <c:pt idx="2">
                  <c:v>285.19</c:v>
                </c:pt>
                <c:pt idx="3">
                  <c:v>414.45</c:v>
                </c:pt>
                <c:pt idx="4">
                  <c:v>466.65</c:v>
                </c:pt>
              </c:numCache>
            </c:numRef>
          </c:val>
          <c:extLst>
            <c:ext xmlns:c16="http://schemas.microsoft.com/office/drawing/2014/chart" uri="{C3380CC4-5D6E-409C-BE32-E72D297353CC}">
              <c16:uniqueId val="{00000000-10C7-49DC-9B72-2548D42352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10C7-49DC-9B72-2548D42352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30.43</c:v>
                </c:pt>
                <c:pt idx="1">
                  <c:v>35.880000000000003</c:v>
                </c:pt>
                <c:pt idx="2">
                  <c:v>78.489999999999995</c:v>
                </c:pt>
                <c:pt idx="3">
                  <c:v>53.5</c:v>
                </c:pt>
                <c:pt idx="4">
                  <c:v>73.290000000000006</c:v>
                </c:pt>
              </c:numCache>
            </c:numRef>
          </c:val>
          <c:extLst>
            <c:ext xmlns:c16="http://schemas.microsoft.com/office/drawing/2014/chart" uri="{C3380CC4-5D6E-409C-BE32-E72D297353CC}">
              <c16:uniqueId val="{00000000-BB4F-4460-ACB1-F564E04194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BB4F-4460-ACB1-F564E04194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2013.05</c:v>
                </c:pt>
                <c:pt idx="1">
                  <c:v>1857.79</c:v>
                </c:pt>
                <c:pt idx="2">
                  <c:v>1960.75</c:v>
                </c:pt>
                <c:pt idx="3">
                  <c:v>1987.68</c:v>
                </c:pt>
                <c:pt idx="4">
                  <c:v>1968.62</c:v>
                </c:pt>
              </c:numCache>
            </c:numRef>
          </c:val>
          <c:extLst>
            <c:ext xmlns:c16="http://schemas.microsoft.com/office/drawing/2014/chart" uri="{C3380CC4-5D6E-409C-BE32-E72D297353CC}">
              <c16:uniqueId val="{00000000-DA19-43D8-972C-0080610871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DA19-43D8-972C-0080610871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27.92</c:v>
                </c:pt>
                <c:pt idx="1">
                  <c:v>30.02</c:v>
                </c:pt>
                <c:pt idx="2">
                  <c:v>35.47</c:v>
                </c:pt>
                <c:pt idx="3">
                  <c:v>33.83</c:v>
                </c:pt>
                <c:pt idx="4">
                  <c:v>38.89</c:v>
                </c:pt>
              </c:numCache>
            </c:numRef>
          </c:val>
          <c:extLst>
            <c:ext xmlns:c16="http://schemas.microsoft.com/office/drawing/2014/chart" uri="{C3380CC4-5D6E-409C-BE32-E72D297353CC}">
              <c16:uniqueId val="{00000000-3198-46EF-851D-5E8CC22213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3198-46EF-851D-5E8CC22213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380.98</c:v>
                </c:pt>
                <c:pt idx="1">
                  <c:v>374.56</c:v>
                </c:pt>
                <c:pt idx="2">
                  <c:v>318.02999999999997</c:v>
                </c:pt>
                <c:pt idx="3">
                  <c:v>333.08</c:v>
                </c:pt>
                <c:pt idx="4">
                  <c:v>293.92</c:v>
                </c:pt>
              </c:numCache>
            </c:numRef>
          </c:val>
          <c:extLst>
            <c:ext xmlns:c16="http://schemas.microsoft.com/office/drawing/2014/chart" uri="{C3380CC4-5D6E-409C-BE32-E72D297353CC}">
              <c16:uniqueId val="{00000000-7CFB-4C73-B8F3-729D3F9659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7CFB-4C73-B8F3-729D3F9659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鳥取県　江府町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2617</v>
      </c>
      <c r="AM8" s="66"/>
      <c r="AN8" s="66"/>
      <c r="AO8" s="66"/>
      <c r="AP8" s="66"/>
      <c r="AQ8" s="66"/>
      <c r="AR8" s="66"/>
      <c r="AS8" s="66"/>
      <c r="AT8" s="37">
        <f>データ!$S$6</f>
        <v>124.52</v>
      </c>
      <c r="AU8" s="38"/>
      <c r="AV8" s="38"/>
      <c r="AW8" s="38"/>
      <c r="AX8" s="38"/>
      <c r="AY8" s="38"/>
      <c r="AZ8" s="38"/>
      <c r="BA8" s="38"/>
      <c r="BB8" s="55">
        <f>データ!$T$6</f>
        <v>21.02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44.64</v>
      </c>
      <c r="J10" s="38"/>
      <c r="K10" s="38"/>
      <c r="L10" s="38"/>
      <c r="M10" s="38"/>
      <c r="N10" s="38"/>
      <c r="O10" s="65"/>
      <c r="P10" s="55">
        <f>データ!$P$6</f>
        <v>99.19</v>
      </c>
      <c r="Q10" s="55"/>
      <c r="R10" s="55"/>
      <c r="S10" s="55"/>
      <c r="T10" s="55"/>
      <c r="U10" s="55"/>
      <c r="V10" s="55"/>
      <c r="W10" s="66">
        <f>データ!$Q$6</f>
        <v>2035</v>
      </c>
      <c r="X10" s="66"/>
      <c r="Y10" s="66"/>
      <c r="Z10" s="66"/>
      <c r="AA10" s="66"/>
      <c r="AB10" s="66"/>
      <c r="AC10" s="66"/>
      <c r="AD10" s="2"/>
      <c r="AE10" s="2"/>
      <c r="AF10" s="2"/>
      <c r="AG10" s="2"/>
      <c r="AH10" s="2"/>
      <c r="AI10" s="2"/>
      <c r="AJ10" s="2"/>
      <c r="AK10" s="2"/>
      <c r="AL10" s="66">
        <f>データ!$U$6</f>
        <v>2575</v>
      </c>
      <c r="AM10" s="66"/>
      <c r="AN10" s="66"/>
      <c r="AO10" s="66"/>
      <c r="AP10" s="66"/>
      <c r="AQ10" s="66"/>
      <c r="AR10" s="66"/>
      <c r="AS10" s="66"/>
      <c r="AT10" s="37">
        <f>データ!$V$6</f>
        <v>11.12</v>
      </c>
      <c r="AU10" s="38"/>
      <c r="AV10" s="38"/>
      <c r="AW10" s="38"/>
      <c r="AX10" s="38"/>
      <c r="AY10" s="38"/>
      <c r="AZ10" s="38"/>
      <c r="BA10" s="38"/>
      <c r="BB10" s="55">
        <f>データ!$W$6</f>
        <v>231.56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LU8wTocbriQ8aH7OXgynDUCFkcme2XyInEugIlZQZJIOlwHupYPCPM8zRQHA9EdG7vgFb2ECvD2YkByhdFWgsQ==" saltValue="ddP3ozvqM8zZ3OnAsI9T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314030</v>
      </c>
      <c r="D6" s="20">
        <f t="shared" si="3"/>
        <v>46</v>
      </c>
      <c r="E6" s="20">
        <f t="shared" si="3"/>
        <v>1</v>
      </c>
      <c r="F6" s="20">
        <f t="shared" si="3"/>
        <v>0</v>
      </c>
      <c r="G6" s="20">
        <f t="shared" si="3"/>
        <v>5</v>
      </c>
      <c r="H6" s="20" t="str">
        <f t="shared" si="3"/>
        <v>鳥取県　江府町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44.64</v>
      </c>
      <c r="P6" s="21">
        <f t="shared" si="3"/>
        <v>99.19</v>
      </c>
      <c r="Q6" s="21">
        <f t="shared" si="3"/>
        <v>2035</v>
      </c>
      <c r="R6" s="21">
        <f t="shared" si="3"/>
        <v>2617</v>
      </c>
      <c r="S6" s="21">
        <f t="shared" si="3"/>
        <v>124.52</v>
      </c>
      <c r="T6" s="21">
        <f t="shared" si="3"/>
        <v>21.02</v>
      </c>
      <c r="U6" s="21">
        <f t="shared" si="3"/>
        <v>2575</v>
      </c>
      <c r="V6" s="21">
        <f t="shared" si="3"/>
        <v>11.12</v>
      </c>
      <c r="W6" s="21">
        <f t="shared" si="3"/>
        <v>231.56</v>
      </c>
      <c r="X6" s="22">
        <f>IF(X7="",NA(),X7)</f>
        <v>74.55</v>
      </c>
      <c r="Y6" s="22">
        <f t="shared" ref="Y6:AG6" si="4">IF(Y7="",NA(),Y7)</f>
        <v>76.459999999999994</v>
      </c>
      <c r="Z6" s="22">
        <f t="shared" si="4"/>
        <v>59.82</v>
      </c>
      <c r="AA6" s="22">
        <f t="shared" si="4"/>
        <v>65.44</v>
      </c>
      <c r="AB6" s="22">
        <f t="shared" si="4"/>
        <v>64.16</v>
      </c>
      <c r="AC6" s="22">
        <f t="shared" si="4"/>
        <v>109.77</v>
      </c>
      <c r="AD6" s="22">
        <f t="shared" si="4"/>
        <v>105.45</v>
      </c>
      <c r="AE6" s="22">
        <f t="shared" si="4"/>
        <v>103.82</v>
      </c>
      <c r="AF6" s="22">
        <f t="shared" si="4"/>
        <v>105.75</v>
      </c>
      <c r="AG6" s="22">
        <f t="shared" si="4"/>
        <v>105.52</v>
      </c>
      <c r="AH6" s="21" t="str">
        <f>IF(AH7="","",IF(AH7="-","【-】","【"&amp;SUBSTITUTE(TEXT(AH7,"#,##0.00"),"-","△")&amp;"】"))</f>
        <v>【104.96】</v>
      </c>
      <c r="AI6" s="22">
        <f>IF(AI7="",NA(),AI7)</f>
        <v>79.63</v>
      </c>
      <c r="AJ6" s="22">
        <f t="shared" ref="AJ6:AR6" si="5">IF(AJ7="",NA(),AJ7)</f>
        <v>128.36000000000001</v>
      </c>
      <c r="AK6" s="22">
        <f t="shared" si="5"/>
        <v>285.19</v>
      </c>
      <c r="AL6" s="22">
        <f t="shared" si="5"/>
        <v>414.45</v>
      </c>
      <c r="AM6" s="22">
        <f t="shared" si="5"/>
        <v>466.65</v>
      </c>
      <c r="AN6" s="22">
        <f t="shared" si="5"/>
        <v>4.96</v>
      </c>
      <c r="AO6" s="22">
        <f t="shared" si="5"/>
        <v>29.38</v>
      </c>
      <c r="AP6" s="22">
        <f t="shared" si="5"/>
        <v>31.54</v>
      </c>
      <c r="AQ6" s="22">
        <f t="shared" si="5"/>
        <v>31.15</v>
      </c>
      <c r="AR6" s="22">
        <f t="shared" si="5"/>
        <v>30.01</v>
      </c>
      <c r="AS6" s="21" t="str">
        <f>IF(AS7="","",IF(AS7="-","【-】","【"&amp;SUBSTITUTE(TEXT(AS7,"#,##0.00"),"-","△")&amp;"】"))</f>
        <v>【30.67】</v>
      </c>
      <c r="AT6" s="22">
        <f>IF(AT7="",NA(),AT7)</f>
        <v>30.43</v>
      </c>
      <c r="AU6" s="22">
        <f t="shared" ref="AU6:BC6" si="6">IF(AU7="",NA(),AU7)</f>
        <v>35.880000000000003</v>
      </c>
      <c r="AV6" s="22">
        <f t="shared" si="6"/>
        <v>78.489999999999995</v>
      </c>
      <c r="AW6" s="22">
        <f t="shared" si="6"/>
        <v>53.5</v>
      </c>
      <c r="AX6" s="22">
        <f t="shared" si="6"/>
        <v>73.290000000000006</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2013.05</v>
      </c>
      <c r="BF6" s="22">
        <f t="shared" ref="BF6:BN6" si="7">IF(BF7="",NA(),BF7)</f>
        <v>1857.79</v>
      </c>
      <c r="BG6" s="22">
        <f t="shared" si="7"/>
        <v>1960.75</v>
      </c>
      <c r="BH6" s="22">
        <f t="shared" si="7"/>
        <v>1987.68</v>
      </c>
      <c r="BI6" s="22">
        <f t="shared" si="7"/>
        <v>1968.62</v>
      </c>
      <c r="BJ6" s="22">
        <f t="shared" si="7"/>
        <v>651.9</v>
      </c>
      <c r="BK6" s="22">
        <f t="shared" si="7"/>
        <v>698.55</v>
      </c>
      <c r="BL6" s="22">
        <f t="shared" si="7"/>
        <v>970.36</v>
      </c>
      <c r="BM6" s="22">
        <f t="shared" si="7"/>
        <v>940.22</v>
      </c>
      <c r="BN6" s="22">
        <f t="shared" si="7"/>
        <v>922.05</v>
      </c>
      <c r="BO6" s="21" t="str">
        <f>IF(BO7="","",IF(BO7="-","【-】","【"&amp;SUBSTITUTE(TEXT(BO7,"#,##0.00"),"-","△")&amp;"】"))</f>
        <v>【1,090.93】</v>
      </c>
      <c r="BP6" s="22">
        <f>IF(BP7="",NA(),BP7)</f>
        <v>27.92</v>
      </c>
      <c r="BQ6" s="22">
        <f t="shared" ref="BQ6:BY6" si="8">IF(BQ7="",NA(),BQ7)</f>
        <v>30.02</v>
      </c>
      <c r="BR6" s="22">
        <f t="shared" si="8"/>
        <v>35.47</v>
      </c>
      <c r="BS6" s="22">
        <f t="shared" si="8"/>
        <v>33.83</v>
      </c>
      <c r="BT6" s="22">
        <f t="shared" si="8"/>
        <v>38.89</v>
      </c>
      <c r="BU6" s="22">
        <f t="shared" si="8"/>
        <v>75.28</v>
      </c>
      <c r="BV6" s="22">
        <f t="shared" si="8"/>
        <v>73.7</v>
      </c>
      <c r="BW6" s="22">
        <f t="shared" si="8"/>
        <v>64.52</v>
      </c>
      <c r="BX6" s="22">
        <f t="shared" si="8"/>
        <v>66.8</v>
      </c>
      <c r="BY6" s="22">
        <f t="shared" si="8"/>
        <v>64.39</v>
      </c>
      <c r="BZ6" s="21" t="str">
        <f>IF(BZ7="","",IF(BZ7="-","【-】","【"&amp;SUBSTITUTE(TEXT(BZ7,"#,##0.00"),"-","△")&amp;"】"))</f>
        <v>【58.61】</v>
      </c>
      <c r="CA6" s="22">
        <f>IF(CA7="",NA(),CA7)</f>
        <v>380.98</v>
      </c>
      <c r="CB6" s="22">
        <f t="shared" ref="CB6:CJ6" si="9">IF(CB7="",NA(),CB7)</f>
        <v>374.56</v>
      </c>
      <c r="CC6" s="22">
        <f t="shared" si="9"/>
        <v>318.02999999999997</v>
      </c>
      <c r="CD6" s="22">
        <f t="shared" si="9"/>
        <v>333.08</v>
      </c>
      <c r="CE6" s="22">
        <f t="shared" si="9"/>
        <v>293.92</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41.53</v>
      </c>
      <c r="CM6" s="22">
        <f t="shared" ref="CM6:CU6" si="10">IF(CM7="",NA(),CM7)</f>
        <v>44.01</v>
      </c>
      <c r="CN6" s="22">
        <f t="shared" si="10"/>
        <v>41.36</v>
      </c>
      <c r="CO6" s="22">
        <f t="shared" si="10"/>
        <v>39.869999999999997</v>
      </c>
      <c r="CP6" s="22">
        <f t="shared" si="10"/>
        <v>41.06</v>
      </c>
      <c r="CQ6" s="22">
        <f t="shared" si="10"/>
        <v>45.73</v>
      </c>
      <c r="CR6" s="22">
        <f t="shared" si="10"/>
        <v>49.01</v>
      </c>
      <c r="CS6" s="22">
        <f t="shared" si="10"/>
        <v>48.86</v>
      </c>
      <c r="CT6" s="22">
        <f t="shared" si="10"/>
        <v>49</v>
      </c>
      <c r="CU6" s="22">
        <f t="shared" si="10"/>
        <v>50.07</v>
      </c>
      <c r="CV6" s="21" t="str">
        <f>IF(CV7="","",IF(CV7="-","【-】","【"&amp;SUBSTITUTE(TEXT(CV7,"#,##0.00"),"-","△")&amp;"】"))</f>
        <v>【52.36】</v>
      </c>
      <c r="CW6" s="22">
        <f>IF(CW7="",NA(),CW7)</f>
        <v>72.760000000000005</v>
      </c>
      <c r="CX6" s="22">
        <f t="shared" ref="CX6:DF6" si="11">IF(CX7="",NA(),CX7)</f>
        <v>65.510000000000005</v>
      </c>
      <c r="CY6" s="22">
        <f t="shared" si="11"/>
        <v>69.61</v>
      </c>
      <c r="CZ6" s="22">
        <f t="shared" si="11"/>
        <v>68.11</v>
      </c>
      <c r="DA6" s="22">
        <f t="shared" si="11"/>
        <v>68.099999999999994</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54.1</v>
      </c>
      <c r="DI6" s="22">
        <f t="shared" ref="DI6:DQ6" si="12">IF(DI7="",NA(),DI7)</f>
        <v>55.86</v>
      </c>
      <c r="DJ6" s="22">
        <f t="shared" si="12"/>
        <v>55.07</v>
      </c>
      <c r="DK6" s="22">
        <f t="shared" si="12"/>
        <v>56.59</v>
      </c>
      <c r="DL6" s="22">
        <f t="shared" si="12"/>
        <v>56.92</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20.87</v>
      </c>
      <c r="DT6" s="22">
        <f t="shared" ref="DT6:EB6" si="13">IF(DT7="",NA(),DT7)</f>
        <v>24.67</v>
      </c>
      <c r="DU6" s="22">
        <f t="shared" si="13"/>
        <v>24.4</v>
      </c>
      <c r="DV6" s="22">
        <f t="shared" si="13"/>
        <v>24.4</v>
      </c>
      <c r="DW6" s="22">
        <f t="shared" si="13"/>
        <v>24.4</v>
      </c>
      <c r="DX6" s="22">
        <f t="shared" si="13"/>
        <v>18.03</v>
      </c>
      <c r="DY6" s="22">
        <f t="shared" si="13"/>
        <v>22.75</v>
      </c>
      <c r="DZ6" s="22">
        <f t="shared" si="13"/>
        <v>20.97</v>
      </c>
      <c r="EA6" s="22">
        <f t="shared" si="13"/>
        <v>21.65</v>
      </c>
      <c r="EB6" s="22">
        <f t="shared" si="13"/>
        <v>23.24</v>
      </c>
      <c r="EC6" s="21" t="str">
        <f>IF(EC7="","",IF(EC7="-","【-】","【"&amp;SUBSTITUTE(TEXT(EC7,"#,##0.00"),"-","△")&amp;"】"))</f>
        <v>【18.76】</v>
      </c>
      <c r="ED6" s="21">
        <f>IF(ED7="",NA(),ED7)</f>
        <v>0</v>
      </c>
      <c r="EE6" s="21">
        <f t="shared" ref="EE6:EM6" si="14">IF(EE7="",NA(),EE7)</f>
        <v>0</v>
      </c>
      <c r="EF6" s="22">
        <f t="shared" si="14"/>
        <v>1.8</v>
      </c>
      <c r="EG6" s="21">
        <f t="shared" si="14"/>
        <v>0</v>
      </c>
      <c r="EH6" s="21">
        <f t="shared" si="14"/>
        <v>0</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314030</v>
      </c>
      <c r="D7" s="24">
        <v>46</v>
      </c>
      <c r="E7" s="24">
        <v>1</v>
      </c>
      <c r="F7" s="24">
        <v>0</v>
      </c>
      <c r="G7" s="24">
        <v>5</v>
      </c>
      <c r="H7" s="24" t="s">
        <v>93</v>
      </c>
      <c r="I7" s="24" t="s">
        <v>94</v>
      </c>
      <c r="J7" s="24" t="s">
        <v>95</v>
      </c>
      <c r="K7" s="24" t="s">
        <v>96</v>
      </c>
      <c r="L7" s="24" t="s">
        <v>97</v>
      </c>
      <c r="M7" s="24" t="s">
        <v>98</v>
      </c>
      <c r="N7" s="25" t="s">
        <v>99</v>
      </c>
      <c r="O7" s="25">
        <v>44.64</v>
      </c>
      <c r="P7" s="25">
        <v>99.19</v>
      </c>
      <c r="Q7" s="25">
        <v>2035</v>
      </c>
      <c r="R7" s="25">
        <v>2617</v>
      </c>
      <c r="S7" s="25">
        <v>124.52</v>
      </c>
      <c r="T7" s="25">
        <v>21.02</v>
      </c>
      <c r="U7" s="25">
        <v>2575</v>
      </c>
      <c r="V7" s="25">
        <v>11.12</v>
      </c>
      <c r="W7" s="25">
        <v>231.56</v>
      </c>
      <c r="X7" s="25">
        <v>74.55</v>
      </c>
      <c r="Y7" s="25">
        <v>76.459999999999994</v>
      </c>
      <c r="Z7" s="25">
        <v>59.82</v>
      </c>
      <c r="AA7" s="25">
        <v>65.44</v>
      </c>
      <c r="AB7" s="25">
        <v>64.16</v>
      </c>
      <c r="AC7" s="25">
        <v>109.77</v>
      </c>
      <c r="AD7" s="25">
        <v>105.45</v>
      </c>
      <c r="AE7" s="25">
        <v>103.82</v>
      </c>
      <c r="AF7" s="25">
        <v>105.75</v>
      </c>
      <c r="AG7" s="25">
        <v>105.52</v>
      </c>
      <c r="AH7" s="25">
        <v>104.96</v>
      </c>
      <c r="AI7" s="25">
        <v>79.63</v>
      </c>
      <c r="AJ7" s="25">
        <v>128.36000000000001</v>
      </c>
      <c r="AK7" s="25">
        <v>285.19</v>
      </c>
      <c r="AL7" s="25">
        <v>414.45</v>
      </c>
      <c r="AM7" s="25">
        <v>466.65</v>
      </c>
      <c r="AN7" s="25">
        <v>4.96</v>
      </c>
      <c r="AO7" s="25">
        <v>29.38</v>
      </c>
      <c r="AP7" s="25">
        <v>31.54</v>
      </c>
      <c r="AQ7" s="25">
        <v>31.15</v>
      </c>
      <c r="AR7" s="25">
        <v>30.01</v>
      </c>
      <c r="AS7" s="25">
        <v>30.67</v>
      </c>
      <c r="AT7" s="25">
        <v>30.43</v>
      </c>
      <c r="AU7" s="25">
        <v>35.880000000000003</v>
      </c>
      <c r="AV7" s="25">
        <v>78.489999999999995</v>
      </c>
      <c r="AW7" s="25">
        <v>53.5</v>
      </c>
      <c r="AX7" s="25">
        <v>73.290000000000006</v>
      </c>
      <c r="AY7" s="25">
        <v>563.05999999999995</v>
      </c>
      <c r="AZ7" s="25">
        <v>413.82</v>
      </c>
      <c r="BA7" s="25">
        <v>302.22000000000003</v>
      </c>
      <c r="BB7" s="25">
        <v>263.45</v>
      </c>
      <c r="BC7" s="25">
        <v>249.43</v>
      </c>
      <c r="BD7" s="25">
        <v>195.24</v>
      </c>
      <c r="BE7" s="25">
        <v>2013.05</v>
      </c>
      <c r="BF7" s="25">
        <v>1857.79</v>
      </c>
      <c r="BG7" s="25">
        <v>1960.75</v>
      </c>
      <c r="BH7" s="25">
        <v>1987.68</v>
      </c>
      <c r="BI7" s="25">
        <v>1968.62</v>
      </c>
      <c r="BJ7" s="25">
        <v>651.9</v>
      </c>
      <c r="BK7" s="25">
        <v>698.55</v>
      </c>
      <c r="BL7" s="25">
        <v>970.36</v>
      </c>
      <c r="BM7" s="25">
        <v>940.22</v>
      </c>
      <c r="BN7" s="25">
        <v>922.05</v>
      </c>
      <c r="BO7" s="25">
        <v>1090.93</v>
      </c>
      <c r="BP7" s="25">
        <v>27.92</v>
      </c>
      <c r="BQ7" s="25">
        <v>30.02</v>
      </c>
      <c r="BR7" s="25">
        <v>35.47</v>
      </c>
      <c r="BS7" s="25">
        <v>33.83</v>
      </c>
      <c r="BT7" s="25">
        <v>38.89</v>
      </c>
      <c r="BU7" s="25">
        <v>75.28</v>
      </c>
      <c r="BV7" s="25">
        <v>73.7</v>
      </c>
      <c r="BW7" s="25">
        <v>64.52</v>
      </c>
      <c r="BX7" s="25">
        <v>66.8</v>
      </c>
      <c r="BY7" s="25">
        <v>64.39</v>
      </c>
      <c r="BZ7" s="25">
        <v>58.61</v>
      </c>
      <c r="CA7" s="25">
        <v>380.98</v>
      </c>
      <c r="CB7" s="25">
        <v>374.56</v>
      </c>
      <c r="CC7" s="25">
        <v>318.02999999999997</v>
      </c>
      <c r="CD7" s="25">
        <v>333.08</v>
      </c>
      <c r="CE7" s="25">
        <v>293.92</v>
      </c>
      <c r="CF7" s="25">
        <v>255.35</v>
      </c>
      <c r="CG7" s="25">
        <v>261.02</v>
      </c>
      <c r="CH7" s="25">
        <v>270.68</v>
      </c>
      <c r="CI7" s="25">
        <v>268.88</v>
      </c>
      <c r="CJ7" s="25">
        <v>258.89999999999998</v>
      </c>
      <c r="CK7" s="25">
        <v>274.97000000000003</v>
      </c>
      <c r="CL7" s="25">
        <v>41.53</v>
      </c>
      <c r="CM7" s="25">
        <v>44.01</v>
      </c>
      <c r="CN7" s="25">
        <v>41.36</v>
      </c>
      <c r="CO7" s="25">
        <v>39.869999999999997</v>
      </c>
      <c r="CP7" s="25">
        <v>41.06</v>
      </c>
      <c r="CQ7" s="25">
        <v>45.73</v>
      </c>
      <c r="CR7" s="25">
        <v>49.01</v>
      </c>
      <c r="CS7" s="25">
        <v>48.86</v>
      </c>
      <c r="CT7" s="25">
        <v>49</v>
      </c>
      <c r="CU7" s="25">
        <v>50.07</v>
      </c>
      <c r="CV7" s="25">
        <v>52.36</v>
      </c>
      <c r="CW7" s="25">
        <v>72.760000000000005</v>
      </c>
      <c r="CX7" s="25">
        <v>65.510000000000005</v>
      </c>
      <c r="CY7" s="25">
        <v>69.61</v>
      </c>
      <c r="CZ7" s="25">
        <v>68.11</v>
      </c>
      <c r="DA7" s="25">
        <v>68.099999999999994</v>
      </c>
      <c r="DB7" s="25">
        <v>80.25</v>
      </c>
      <c r="DC7" s="25">
        <v>76.569999999999993</v>
      </c>
      <c r="DD7" s="25">
        <v>76.48</v>
      </c>
      <c r="DE7" s="25">
        <v>75.64</v>
      </c>
      <c r="DF7" s="25">
        <v>75.7</v>
      </c>
      <c r="DG7" s="25">
        <v>73.88</v>
      </c>
      <c r="DH7" s="25">
        <v>54.1</v>
      </c>
      <c r="DI7" s="25">
        <v>55.86</v>
      </c>
      <c r="DJ7" s="25">
        <v>55.07</v>
      </c>
      <c r="DK7" s="25">
        <v>56.59</v>
      </c>
      <c r="DL7" s="25">
        <v>56.92</v>
      </c>
      <c r="DM7" s="25">
        <v>46.28</v>
      </c>
      <c r="DN7" s="25">
        <v>49.34</v>
      </c>
      <c r="DO7" s="25">
        <v>39.409999999999997</v>
      </c>
      <c r="DP7" s="25">
        <v>41.18</v>
      </c>
      <c r="DQ7" s="25">
        <v>42.98</v>
      </c>
      <c r="DR7" s="25">
        <v>39.299999999999997</v>
      </c>
      <c r="DS7" s="25">
        <v>20.87</v>
      </c>
      <c r="DT7" s="25">
        <v>24.67</v>
      </c>
      <c r="DU7" s="25">
        <v>24.4</v>
      </c>
      <c r="DV7" s="25">
        <v>24.4</v>
      </c>
      <c r="DW7" s="25">
        <v>24.4</v>
      </c>
      <c r="DX7" s="25">
        <v>18.03</v>
      </c>
      <c r="DY7" s="25">
        <v>22.75</v>
      </c>
      <c r="DZ7" s="25">
        <v>20.97</v>
      </c>
      <c r="EA7" s="25">
        <v>21.65</v>
      </c>
      <c r="EB7" s="25">
        <v>23.24</v>
      </c>
      <c r="EC7" s="25">
        <v>18.760000000000002</v>
      </c>
      <c r="ED7" s="25">
        <v>0</v>
      </c>
      <c r="EE7" s="25">
        <v>0</v>
      </c>
      <c r="EF7" s="25">
        <v>1.8</v>
      </c>
      <c r="EG7" s="25">
        <v>0</v>
      </c>
      <c r="EH7" s="25">
        <v>0</v>
      </c>
      <c r="EI7" s="25">
        <v>0.46</v>
      </c>
      <c r="EJ7" s="25">
        <v>0.43</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2023-12-05T00:58:41Z</dcterms:created>
  <dcterms:modified xsi:type="dcterms:W3CDTF">2024-02-07T06:52:53Z</dcterms:modified>
  <cp:category/>
</cp:coreProperties>
</file>