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9_三朝町\"/>
    </mc:Choice>
  </mc:AlternateContent>
  <workbookProtection workbookAlgorithmName="SHA-512" workbookHashValue="eOi33PZwHfsmU/ObeHY2Y8gzB8P2m88WGpoADkJ2sHQ9rfZQx9zT6k2N+rM5O8EUSbRV0mPbZZVQVfH57ZruPA==" workbookSaltValue="vte7nX5D0UzVkUSgNKsEqg==" workbookSpinCount="100000" lockStructure="1"/>
  <bookViews>
    <workbookView xWindow="-120" yWindow="-120" windowWidth="28116" windowHeight="164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D10" i="4"/>
  <c r="P10" i="4"/>
  <c r="I10" i="4"/>
  <c r="B10" i="4"/>
  <c r="AT8" i="4"/>
  <c r="AL8" i="4"/>
  <c r="P8" i="4"/>
  <c r="I8" i="4"/>
</calcChain>
</file>

<file path=xl/sharedStrings.xml><?xml version="1.0" encoding="utf-8"?>
<sst xmlns="http://schemas.openxmlformats.org/spreadsheetml/2006/main" count="240" uniqueCount="118">
  <si>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</si>
  <si>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</si>
  <si>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</si>
  <si>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</si>
  <si>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</si>
  <si>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</si>
  <si>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</si>
  <si>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</si>
  <si>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</si>
  <si>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</si>
  <si>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</si>
  <si>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</si>
  <si>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</si>
  <si>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</si>
  <si>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</si>
  <si>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</si>
  <si>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</si>
  <si>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</si>
  <si>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</si>
  <si>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</si>
  <si>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</si>
  <si>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</si>
  <si>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</si>
  <si>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</si>
  <si>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</si>
  <si>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</si>
  <si>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</si>
  <si>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</si>
  <si>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</si>
  <si>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</si>
  <si>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</si>
  <si>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</si>
  <si>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</si>
  <si>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</si>
  <si>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</si>
  <si>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</si>
  <si>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</si>
  <si>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</si>
  <si>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</si>
  <si>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</si>
  <si>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</si>
  <si>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</si>
  <si>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</si>
  <si>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</si>
  <si>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</si>
  <si>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</si>
  <si>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</si>
  <si>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</si>
  <si>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</si>
  <si>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</si>
  <si>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</si>
  <si>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</si>
  <si>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</si>
  <si>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</si>
  <si>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</si>
  <si>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</si>
  <si>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</si>
  <si>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</si>
  <si>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</si>
  <si>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</si>
  <si>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</si>
  <si>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</si>
  <si>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</si>
  <si>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</si>
  <si>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</si>
  <si>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</si>
  <si>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</si>
  <si>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</si>
  <si>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</si>
  <si>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</si>
  <si>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</si>
  <si>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</si>
  <si>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</si>
  <si>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</si>
  <si>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</si>
  <si>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</si>
  <si>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</si>
  <si>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</si>
  <si>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</si>
  <si>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</si>
  <si>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</si>
  <si>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</si>
  <si>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</si>
  <si>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</si>
  <si>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</si>
  <si>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</si>
  <si>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</si>
  <si>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</si>
  <si>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</si>
  <si>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</si>
  <si>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</si>
  <si>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</si>
  <si>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</si>
  <si>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</si>
  <si>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</si>
  <si>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</si>
  <si>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</si>
  <si>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</si>
  <si>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</si>
  <si>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</si>
  <si>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</si>
  <si>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</si>
  <si>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</si>
  <si>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</si>
  <si>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</si>
  <si>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</si>
  <si>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</si>
  <si>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</si>
  <si>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</si>
  <si>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</si>
  <si>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</si>
  <si>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</si>
  <si>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</si>
  <si>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</si>
  <si>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</si>
  <si>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供用開始が平成10年度と施設が比較的新しいこともあり、大規模な施設更新には至っていない状況にある。今後も大規模な施設更新は行わず、異常があれば更新する事後保全型の管理を行っていく。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</si>
  <si>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②汚水処理事業の継続に向け、一般会計繰入金の拡充等について検討を行う。</t>
    <phoneticPr fontId="4"/>
  </si>
  <si>
    <t>　処理区域が１集落と極めて小さな事業であるため、人口減少に伴う処理量の減などで予算規模も年々縮小の一途をたどっている。また施設が比較的新しく大きな修繕費用等は発生していないが、集落排水処理事業（農集、林集、小規模）の中でも特に運営が厳しい事業であるため、公債費相当額に加え収支不足額を一般会計繰入金で賄っている状況にある。このため⑤経費回収率は類似団体を下回り、⑥汚水処理原価では年々上昇傾向が続く状況となっている。また、①収益的収支比率では、公営企業会計に移行するための業務委託費が減少したことに伴い改善が見られている。
　現状では早急な経営改善や規模縮小は困難であるが、引き続き経費の見直しなど費用面の削減や徴収強化を進めるとともに、料金体系の見直しも必要となっている。</t>
    <rPh sb="238" eb="241">
      <t>イタクヒ</t>
    </rPh>
    <rPh sb="242" eb="244">
      <t>ゲンショウ</t>
    </rPh>
    <rPh sb="249" eb="250">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</si>
</sst>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52-4BDB-B3B3-2B91FDEACA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52-4BDB-B3B3-2B91FDEACA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35.71</c:v>
                </c:pt>
              </c:numCache>
            </c:numRef>
          </c:val>
          <c:extLst>
            <c:ext xmlns:c16="http://schemas.microsoft.com/office/drawing/2014/chart" uri="{C3380CC4-5D6E-409C-BE32-E72D297353CC}">
              <c16:uniqueId val="{00000000-EB59-4C37-8234-C90E723313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EB59-4C37-8234-C90E723313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70.83</c:v>
                </c:pt>
                <c:pt idx="1">
                  <c:v>68.180000000000007</c:v>
                </c:pt>
                <c:pt idx="2">
                  <c:v>87.5</c:v>
                </c:pt>
                <c:pt idx="3">
                  <c:v>86.36</c:v>
                </c:pt>
                <c:pt idx="4">
                  <c:v>69.569999999999993</c:v>
                </c:pt>
              </c:numCache>
            </c:numRef>
          </c:val>
          <c:extLst>
            <c:ext xmlns:c16="http://schemas.microsoft.com/office/drawing/2014/chart" uri="{C3380CC4-5D6E-409C-BE32-E72D297353CC}">
              <c16:uniqueId val="{00000000-A5F8-45FE-A840-BEE227942B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A5F8-45FE-A840-BEE227942B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54.82</c:v>
                </c:pt>
                <c:pt idx="1">
                  <c:v>58.68</c:v>
                </c:pt>
                <c:pt idx="2">
                  <c:v>57.52</c:v>
                </c:pt>
                <c:pt idx="3">
                  <c:v>25.76</c:v>
                </c:pt>
                <c:pt idx="4">
                  <c:v>45.06</c:v>
                </c:pt>
              </c:numCache>
            </c:numRef>
          </c:val>
          <c:extLst>
            <c:ext xmlns:c16="http://schemas.microsoft.com/office/drawing/2014/chart" uri="{C3380CC4-5D6E-409C-BE32-E72D297353CC}">
              <c16:uniqueId val="{00000000-7698-4809-A1B5-B3FBBF7196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8-4809-A1B5-B3FBBF7196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6-4452-803D-766553BF2A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6-4452-803D-766553BF2A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8-4442-A802-FC58EAF8B3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8-4442-A802-FC58EAF8B3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25-4991-B781-AE5C7D7694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25-4991-B781-AE5C7D7694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C-49BA-9777-DE3671F4A7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C-49BA-9777-DE3671F4A7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1378.79</c:v>
                </c:pt>
                <c:pt idx="4" formatCode="#,##0.00;&quot;△&quot;#,##0.00;&quot;-&quot;">
                  <c:v>1239.05</c:v>
                </c:pt>
              </c:numCache>
            </c:numRef>
          </c:val>
          <c:extLst>
            <c:ext xmlns:c16="http://schemas.microsoft.com/office/drawing/2014/chart" uri="{C3380CC4-5D6E-409C-BE32-E72D297353CC}">
              <c16:uniqueId val="{00000000-0C08-4602-9328-A4D8110D06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0C08-4602-9328-A4D8110D06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35.090000000000003</c:v>
                </c:pt>
                <c:pt idx="1">
                  <c:v>39.85</c:v>
                </c:pt>
                <c:pt idx="2">
                  <c:v>37.299999999999997</c:v>
                </c:pt>
                <c:pt idx="3">
                  <c:v>35.26</c:v>
                </c:pt>
                <c:pt idx="4">
                  <c:v>31.65</c:v>
                </c:pt>
              </c:numCache>
            </c:numRef>
          </c:val>
          <c:extLst>
            <c:ext xmlns:c16="http://schemas.microsoft.com/office/drawing/2014/chart" uri="{C3380CC4-5D6E-409C-BE32-E72D297353CC}">
              <c16:uniqueId val="{00000000-9E46-418C-8824-9EED0DEC61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9E46-418C-8824-9EED0DEC61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530.88</c:v>
                </c:pt>
                <c:pt idx="1">
                  <c:v>543.9</c:v>
                </c:pt>
                <c:pt idx="2">
                  <c:v>516.84</c:v>
                </c:pt>
                <c:pt idx="3">
                  <c:v>534.51</c:v>
                </c:pt>
                <c:pt idx="4">
                  <c:v>605.34</c:v>
                </c:pt>
              </c:numCache>
            </c:numRef>
          </c:val>
          <c:extLst>
            <c:ext xmlns:c16="http://schemas.microsoft.com/office/drawing/2014/chart" uri="{C3380CC4-5D6E-409C-BE32-E72D297353CC}">
              <c16:uniqueId val="{00000000-497B-441D-9995-D60BC39283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497B-441D-9995-D60BC39283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三朝町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46">
        <f>データ!S6</f>
        <v>6057</v>
      </c>
      <c r="AM8" s="46"/>
      <c r="AN8" s="46"/>
      <c r="AO8" s="46"/>
      <c r="AP8" s="46"/>
      <c r="AQ8" s="46"/>
      <c r="AR8" s="46"/>
      <c r="AS8" s="46"/>
      <c r="AT8" s="45">
        <f>データ!T6</f>
        <v>233.52</v>
      </c>
      <c r="AU8" s="45"/>
      <c r="AV8" s="45"/>
      <c r="AW8" s="45"/>
      <c r="AX8" s="45"/>
      <c r="AY8" s="45"/>
      <c r="AZ8" s="45"/>
      <c r="BA8" s="45"/>
      <c r="BB8" s="45">
        <f>データ!U6</f>
        <v>25.94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0.38</v>
      </c>
      <c r="Q10" s="45"/>
      <c r="R10" s="45"/>
      <c r="S10" s="45"/>
      <c r="T10" s="45"/>
      <c r="U10" s="45"/>
      <c r="V10" s="45"/>
      <c r="W10" s="45">
        <f>データ!Q6</f>
        <v>100</v>
      </c>
      <c r="X10" s="45"/>
      <c r="Y10" s="45"/>
      <c r="Z10" s="45"/>
      <c r="AA10" s="45"/>
      <c r="AB10" s="45"/>
      <c r="AC10" s="45"/>
      <c r="AD10" s="46">
        <f>データ!R6</f>
        <v>3520</v>
      </c>
      <c r="AE10" s="46"/>
      <c r="AF10" s="46"/>
      <c r="AG10" s="46"/>
      <c r="AH10" s="46"/>
      <c r="AI10" s="46"/>
      <c r="AJ10" s="46"/>
      <c r="AK10" s="2"/>
      <c r="AL10" s="46">
        <f>データ!V6</f>
        <v>23</v>
      </c>
      <c r="AM10" s="46"/>
      <c r="AN10" s="46"/>
      <c r="AO10" s="46"/>
      <c r="AP10" s="46"/>
      <c r="AQ10" s="46"/>
      <c r="AR10" s="46"/>
      <c r="AS10" s="46"/>
      <c r="AT10" s="45">
        <f>データ!W6</f>
        <v>0.02</v>
      </c>
      <c r="AU10" s="45"/>
      <c r="AV10" s="45"/>
      <c r="AW10" s="45"/>
      <c r="AX10" s="45"/>
      <c r="AY10" s="45"/>
      <c r="AZ10" s="45"/>
      <c r="BA10" s="45"/>
      <c r="BB10" s="45">
        <f>データ!X6</f>
        <v>1150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43</v>
      </c>
      <c r="N86" s="12" t="s">
        <v>43</v>
      </c>
      <c r="O86" s="12" t="str">
        <f>データ!EO6</f>
        <v>【0.00】</v>
      </c>
    </row>
  </sheetData>
  <sheetProtection algorithmName="SHA-512" hashValue="yIGM5y68fKSdykJybW/UzwS3WsocBt0M7i5MDOWhdvqsizju6g7mNARD7S6sCSiJeT5bZ6FxChD9Ju463/bJWA==" saltValue="jlYIIYctrgUHRNIAt7Qx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313645</v>
      </c>
      <c r="D6" s="19">
        <f t="shared" si="3"/>
        <v>47</v>
      </c>
      <c r="E6" s="19">
        <f t="shared" si="3"/>
        <v>17</v>
      </c>
      <c r="F6" s="19">
        <f t="shared" si="3"/>
        <v>7</v>
      </c>
      <c r="G6" s="19">
        <f t="shared" si="3"/>
        <v>0</v>
      </c>
      <c r="H6" s="19" t="str">
        <f t="shared" si="3"/>
        <v>鳥取県　三朝町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0.38</v>
      </c>
      <c r="Q6" s="20">
        <f t="shared" si="3"/>
        <v>100</v>
      </c>
      <c r="R6" s="20">
        <f t="shared" si="3"/>
        <v>3520</v>
      </c>
      <c r="S6" s="20">
        <f t="shared" si="3"/>
        <v>6057</v>
      </c>
      <c r="T6" s="20">
        <f t="shared" si="3"/>
        <v>233.52</v>
      </c>
      <c r="U6" s="20">
        <f t="shared" si="3"/>
        <v>25.94</v>
      </c>
      <c r="V6" s="20">
        <f t="shared" si="3"/>
        <v>23</v>
      </c>
      <c r="W6" s="20">
        <f t="shared" si="3"/>
        <v>0.02</v>
      </c>
      <c r="X6" s="20">
        <f t="shared" si="3"/>
        <v>1150</v>
      </c>
      <c r="Y6" s="21">
        <f>IF(Y7="",NA(),Y7)</f>
        <v>54.82</v>
      </c>
      <c r="Z6" s="21">
        <f t="shared" ref="Z6:AH6" si="4">IF(Z7="",NA(),Z7)</f>
        <v>58.68</v>
      </c>
      <c r="AA6" s="21">
        <f t="shared" si="4"/>
        <v>57.52</v>
      </c>
      <c r="AB6" s="21">
        <f t="shared" si="4"/>
        <v>25.76</v>
      </c>
      <c r="AC6" s="21">
        <f t="shared" si="4"/>
        <v>45.06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1378.79</v>
      </c>
      <c r="BJ6" s="21">
        <f t="shared" si="7"/>
        <v>1239.05</v>
      </c>
      <c r="BK6" s="21">
        <f t="shared" si="7"/>
        <v>506.14</v>
      </c>
      <c r="BL6" s="21">
        <f t="shared" si="7"/>
        <v>544.96</v>
      </c>
      <c r="BM6" s="21">
        <f t="shared" si="7"/>
        <v>406.44</v>
      </c>
      <c r="BN6" s="21">
        <f t="shared" si="7"/>
        <v>254.5</v>
      </c>
      <c r="BO6" s="21">
        <f t="shared" si="7"/>
        <v>365.75</v>
      </c>
      <c r="BP6" s="20" t="str">
        <f>IF(BP7="","",IF(BP7="-","【-】","【"&amp;SUBSTITUTE(TEXT(BP7,"#,##0.00"),"-","△")&amp;"】"))</f>
        <v>【395.81】</v>
      </c>
      <c r="BQ6" s="21">
        <f>IF(BQ7="",NA(),BQ7)</f>
        <v>35.090000000000003</v>
      </c>
      <c r="BR6" s="21">
        <f t="shared" ref="BR6:BZ6" si="8">IF(BR7="",NA(),BR7)</f>
        <v>39.85</v>
      </c>
      <c r="BS6" s="21">
        <f t="shared" si="8"/>
        <v>37.299999999999997</v>
      </c>
      <c r="BT6" s="21">
        <f t="shared" si="8"/>
        <v>35.26</v>
      </c>
      <c r="BU6" s="21">
        <f t="shared" si="8"/>
        <v>31.65</v>
      </c>
      <c r="BV6" s="21">
        <f t="shared" si="8"/>
        <v>35.86</v>
      </c>
      <c r="BW6" s="21">
        <f t="shared" si="8"/>
        <v>42.51</v>
      </c>
      <c r="BX6" s="21">
        <f t="shared" si="8"/>
        <v>35.93</v>
      </c>
      <c r="BY6" s="21">
        <f t="shared" si="8"/>
        <v>36.1</v>
      </c>
      <c r="BZ6" s="21">
        <f t="shared" si="8"/>
        <v>35.5</v>
      </c>
      <c r="CA6" s="20" t="str">
        <f>IF(CA7="","",IF(CA7="-","【-】","【"&amp;SUBSTITUTE(TEXT(CA7,"#,##0.00"),"-","△")&amp;"】"))</f>
        <v>【34.97】</v>
      </c>
      <c r="CB6" s="21">
        <f>IF(CB7="",NA(),CB7)</f>
        <v>530.88</v>
      </c>
      <c r="CC6" s="21">
        <f t="shared" ref="CC6:CK6" si="9">IF(CC7="",NA(),CC7)</f>
        <v>543.9</v>
      </c>
      <c r="CD6" s="21">
        <f t="shared" si="9"/>
        <v>516.84</v>
      </c>
      <c r="CE6" s="21">
        <f t="shared" si="9"/>
        <v>534.51</v>
      </c>
      <c r="CF6" s="21">
        <f t="shared" si="9"/>
        <v>605.34</v>
      </c>
      <c r="CG6" s="21">
        <f t="shared" si="9"/>
        <v>448.63</v>
      </c>
      <c r="CH6" s="21">
        <f t="shared" si="9"/>
        <v>447.34</v>
      </c>
      <c r="CI6" s="21">
        <f t="shared" si="9"/>
        <v>499.55</v>
      </c>
      <c r="CJ6" s="21">
        <f t="shared" si="9"/>
        <v>529.77</v>
      </c>
      <c r="CK6" s="21">
        <f t="shared" si="9"/>
        <v>523.41999999999996</v>
      </c>
      <c r="CL6" s="20" t="str">
        <f>IF(CL7="","",IF(CL7="-","【-】","【"&amp;SUBSTITUTE(TEXT(CL7,"#,##0.00"),"-","△")&amp;"】"))</f>
        <v>【526.99】</v>
      </c>
      <c r="CM6" s="21" t="str">
        <f>IF(CM7="",NA(),CM7)</f>
        <v>-</v>
      </c>
      <c r="CN6" s="21" t="str">
        <f t="shared" ref="CN6:CV6" si="10">IF(CN7="",NA(),CN7)</f>
        <v>-</v>
      </c>
      <c r="CO6" s="21" t="str">
        <f t="shared" si="10"/>
        <v>-</v>
      </c>
      <c r="CP6" s="21" t="str">
        <f t="shared" si="10"/>
        <v>-</v>
      </c>
      <c r="CQ6" s="21">
        <f t="shared" si="10"/>
        <v>35.71</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70.83</v>
      </c>
      <c r="CY6" s="21">
        <f t="shared" ref="CY6:DG6" si="11">IF(CY7="",NA(),CY7)</f>
        <v>68.180000000000007</v>
      </c>
      <c r="CZ6" s="21">
        <f t="shared" si="11"/>
        <v>87.5</v>
      </c>
      <c r="DA6" s="21">
        <f t="shared" si="11"/>
        <v>86.36</v>
      </c>
      <c r="DB6" s="21">
        <f t="shared" si="11"/>
        <v>69.569999999999993</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313645</v>
      </c>
      <c r="D7" s="23">
        <v>47</v>
      </c>
      <c r="E7" s="23">
        <v>17</v>
      </c>
      <c r="F7" s="23">
        <v>7</v>
      </c>
      <c r="G7" s="23">
        <v>0</v>
      </c>
      <c r="H7" s="23" t="s">
        <v>97</v>
      </c>
      <c r="I7" s="23" t="s">
        <v>98</v>
      </c>
      <c r="J7" s="23" t="s">
        <v>99</v>
      </c>
      <c r="K7" s="23" t="s">
        <v>100</v>
      </c>
      <c r="L7" s="23" t="s">
        <v>101</v>
      </c>
      <c r="M7" s="23" t="s">
        <v>102</v>
      </c>
      <c r="N7" s="24" t="s">
        <v>103</v>
      </c>
      <c r="O7" s="24" t="s">
        <v>104</v>
      </c>
      <c r="P7" s="24">
        <v>0.38</v>
      </c>
      <c r="Q7" s="24">
        <v>100</v>
      </c>
      <c r="R7" s="24">
        <v>3520</v>
      </c>
      <c r="S7" s="24">
        <v>6057</v>
      </c>
      <c r="T7" s="24">
        <v>233.52</v>
      </c>
      <c r="U7" s="24">
        <v>25.94</v>
      </c>
      <c r="V7" s="24">
        <v>23</v>
      </c>
      <c r="W7" s="24">
        <v>0.02</v>
      </c>
      <c r="X7" s="24">
        <v>1150</v>
      </c>
      <c r="Y7" s="24">
        <v>54.82</v>
      </c>
      <c r="Z7" s="24">
        <v>58.68</v>
      </c>
      <c r="AA7" s="24">
        <v>57.52</v>
      </c>
      <c r="AB7" s="24">
        <v>25.76</v>
      </c>
      <c r="AC7" s="24">
        <v>45.06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1378.79</v>
      </c>
      <c r="BJ7" s="24">
        <v>1239.05</v>
      </c>
      <c r="BK7" s="24">
        <v>506.14</v>
      </c>
      <c r="BL7" s="24">
        <v>544.96</v>
      </c>
      <c r="BM7" s="24">
        <v>406.44</v>
      </c>
      <c r="BN7" s="24">
        <v>254.5</v>
      </c>
      <c r="BO7" s="24">
        <v>365.75</v>
      </c>
      <c r="BP7" s="24">
        <v>395.81</v>
      </c>
      <c r="BQ7" s="24">
        <v>35.090000000000003</v>
      </c>
      <c r="BR7" s="24">
        <v>39.85</v>
      </c>
      <c r="BS7" s="24">
        <v>37.299999999999997</v>
      </c>
      <c r="BT7" s="24">
        <v>35.26</v>
      </c>
      <c r="BU7" s="24">
        <v>31.65</v>
      </c>
      <c r="BV7" s="24">
        <v>35.86</v>
      </c>
      <c r="BW7" s="24">
        <v>42.51</v>
      </c>
      <c r="BX7" s="24">
        <v>35.93</v>
      </c>
      <c r="BY7" s="24">
        <v>36.1</v>
      </c>
      <c r="BZ7" s="24">
        <v>35.5</v>
      </c>
      <c r="CA7" s="24">
        <v>34.97</v>
      </c>
      <c r="CB7" s="24">
        <v>530.88</v>
      </c>
      <c r="CC7" s="24">
        <v>543.9</v>
      </c>
      <c r="CD7" s="24">
        <v>516.84</v>
      </c>
      <c r="CE7" s="24">
        <v>534.51</v>
      </c>
      <c r="CF7" s="24">
        <v>605.34</v>
      </c>
      <c r="CG7" s="24">
        <v>448.63</v>
      </c>
      <c r="CH7" s="24">
        <v>447.34</v>
      </c>
      <c r="CI7" s="24">
        <v>499.55</v>
      </c>
      <c r="CJ7" s="24">
        <v>529.77</v>
      </c>
      <c r="CK7" s="24">
        <v>523.41999999999996</v>
      </c>
      <c r="CL7" s="24">
        <v>526.99</v>
      </c>
      <c r="CM7" s="24" t="s">
        <v>103</v>
      </c>
      <c r="CN7" s="24" t="s">
        <v>103</v>
      </c>
      <c r="CO7" s="24" t="s">
        <v>103</v>
      </c>
      <c r="CP7" s="24" t="s">
        <v>103</v>
      </c>
      <c r="CQ7" s="24">
        <v>35.71</v>
      </c>
      <c r="CR7" s="24">
        <v>48.01</v>
      </c>
      <c r="CS7" s="24">
        <v>40.28</v>
      </c>
      <c r="CT7" s="24">
        <v>42.48</v>
      </c>
      <c r="CU7" s="24">
        <v>39.770000000000003</v>
      </c>
      <c r="CV7" s="24">
        <v>38.96</v>
      </c>
      <c r="CW7" s="24">
        <v>39.369999999999997</v>
      </c>
      <c r="CX7" s="24">
        <v>70.83</v>
      </c>
      <c r="CY7" s="24">
        <v>68.180000000000007</v>
      </c>
      <c r="CZ7" s="24">
        <v>87.5</v>
      </c>
      <c r="DA7" s="24">
        <v>86.36</v>
      </c>
      <c r="DB7" s="24">
        <v>69.569999999999993</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2024-02-07T06:19:53Z</dcterms:modified>
</cp:coreProperties>
</file>