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9_三朝町\"/>
    </mc:Choice>
  </mc:AlternateContent>
  <workbookProtection workbookAlgorithmName="SHA-512" workbookHashValue="LlOpA1WjI63JCDoiuElcTEtVej96tKNQ1VaJLXA8a4kj64dUUe65RYOAukUecRpjbKRyp+fV/IycHhYx2tWEkw==" workbookSaltValue="qhVMPJ0vhoiuMqZaguuFFg==" workbookSpinCount="100000" lockStructure="1"/>
  <bookViews>
    <workbookView xWindow="-120" yWindow="-120" windowWidth="28116" windowHeight="1644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AD10" i="4" s="1"/>
  <c r="Q6" i="5"/>
  <c r="W10" i="4" s="1"/>
  <c r="P6" i="5"/>
  <c r="O6" i="5"/>
  <c r="I10" i="4" s="1"/>
  <c r="N6" i="5"/>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L10" i="4"/>
  <c r="P10" i="4"/>
  <c r="B10" i="4"/>
  <c r="AT8" i="4"/>
  <c r="AD8" i="4"/>
  <c r="W8" i="4"/>
  <c r="B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<sst xmlns="http://schemas.openxmlformats.org/spreadsheetml/2006/main" count="236" uniqueCount="120">
  <si>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</si>
  <si>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</si>
  <si>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</si>
  <si>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</si>
  <si>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</si>
  <si>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</si>
  <si>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</si>
  <si>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</si>
  <si>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</si>
  <si>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</si>
  <si>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</si>
  <si>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</si>
  <si>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</si>
  <si>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</si>
  <si>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</si>
  <si>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</si>
  <si>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</si>
  <si>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</si>
  <si>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</si>
  <si>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</si>
  <si>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</si>
  <si>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</si>
  <si>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</si>
  <si>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</si>
  <si>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</si>
  <si>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</si>
  <si>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</si>
  <si>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</si>
  <si>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</si>
  <si>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</si>
  <si>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</si>
  <si>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</si>
  <si>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</si>
  <si>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</si>
  <si>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</si>
  <si>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</si>
  <si>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</si>
  <si>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</si>
  <si>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</si>
  <si>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</si>
  <si>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</si>
  <si>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</si>
  <si>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</si>
  <si>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</si>
  <si>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</si>
  <si>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</si>
  <si>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</si>
  <si>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</si>
  <si>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</si>
  <si>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</si>
  <si>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</si>
  <si>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</si>
  <si>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</si>
  <si>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</si>
  <si>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</si>
  <si>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</si>
  <si>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</si>
  <si>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</si>
  <si>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</si>
  <si>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</si>
  <si>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</si>
  <si>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</si>
  <si>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</si>
  <si>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</si>
  <si>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</si>
  <si>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</si>
  <si>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</si>
  <si>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</si>
  <si>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</si>
  <si>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</si>
  <si>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</si>
  <si>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</si>
  <si>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</si>
  <si>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</si>
  <si>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</si>
  <si>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</si>
  <si>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</si>
  <si>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</si>
  <si>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</si>
  <si>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</si>
  <si>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</si>
  <si>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</si>
  <si>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</si>
  <si>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</si>
  <si>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</si>
  <si>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</si>
  <si>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</si>
  <si>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</si>
  <si>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</si>
  <si>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</si>
  <si>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</si>
  <si>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</si>
  <si>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</si>
  <si>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</si>
  <si>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</si>
  <si>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</si>
  <si>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</si>
  <si>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</si>
  <si>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三朝町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</si>
  <si>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</si>
  <si>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</si>
  <si>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</si>
  <si>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</si>
  <si>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</si>
  <si>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</si>
  <si>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</si>
  <si>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</si>
  <si>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</si>
  <si>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</si>
  <si>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</si>
  <si>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</si>
  <si>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</si>
  <si>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</si>
  <si>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</si>
  <si>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</si>
  <si>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</si>
  <si>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</si>
  <si>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老朽状況を勘案し維持修繕を行っている。今後も大規模な施設更新は行わず、異常があれば更新する事後保全型の管理を行っていく。</t>
    <phoneticPr fontId="4"/>
  </si>
  <si>
    <t>　経営環境が厳しさを増す中で、長期的かつ安定した経営に向けた検討が必要となっている。
①人口が大きく減少する中で、安定した料金収入を確保するため、徴収率の向上に加えて料金体系の見直しを図る必要がある。
②汚水処理事業の継続に向け、一般会計繰入金の拡充等について検討を行う。</t>
    <phoneticPr fontId="4"/>
  </si>
  <si>
    <t>　処理区域内の人口減少が大きく影響し、処理量とともに料金収入も減少の一途をたどっている。また施設の老朽化から維持管理費は増加傾向にあり、集落排水処理事業（農集、林集、小規模）では公債費相当額に加え収支不足額を一般会計繰入金で賄っている状況にある。このため⑤経費回収率や⑦施設利用率は類似団体を下回り、⑥汚水処理原価では上昇が続く状況となっている。また、①収益的収支比率では、公営企業会計に移行するための業務委託費が減少したが、高資本費対策経費の減少に伴う会計繰入金の減より減少となっている。
　現状では早急な経営改善や規模縮小は困難であるが、引き続き経費の見直しなど費用面の削減や徴収強化を進めるとともに、料金体系の見直しも必要となっている。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</si>
</sst>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E5-4767-9017-63119CE1A00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1CE5-4767-9017-63119CE1A00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45.97</c:v>
                </c:pt>
                <c:pt idx="1">
                  <c:v>44.14</c:v>
                </c:pt>
                <c:pt idx="2">
                  <c:v>45.42</c:v>
                </c:pt>
                <c:pt idx="3">
                  <c:v>43.59</c:v>
                </c:pt>
                <c:pt idx="4">
                  <c:v>42.31</c:v>
                </c:pt>
              </c:numCache>
            </c:numRef>
          </c:val>
          <c:extLst>
            <c:ext xmlns:c16="http://schemas.microsoft.com/office/drawing/2014/chart" uri="{C3380CC4-5D6E-409C-BE32-E72D297353CC}">
              <c16:uniqueId val="{00000000-BFA7-4034-ABC8-BCCF8ED5FA2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BFA7-4034-ABC8-BCCF8ED5FA2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92.14</c:v>
                </c:pt>
                <c:pt idx="1">
                  <c:v>90.63</c:v>
                </c:pt>
                <c:pt idx="2">
                  <c:v>90.58</c:v>
                </c:pt>
                <c:pt idx="3">
                  <c:v>90.57</c:v>
                </c:pt>
                <c:pt idx="4">
                  <c:v>91.8</c:v>
                </c:pt>
              </c:numCache>
            </c:numRef>
          </c:val>
          <c:extLst>
            <c:ext xmlns:c16="http://schemas.microsoft.com/office/drawing/2014/chart" uri="{C3380CC4-5D6E-409C-BE32-E72D297353CC}">
              <c16:uniqueId val="{00000000-D045-4885-9381-4C1E9D59657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D045-4885-9381-4C1E9D59657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78.34</c:v>
                </c:pt>
                <c:pt idx="1">
                  <c:v>78.83</c:v>
                </c:pt>
                <c:pt idx="2">
                  <c:v>81.44</c:v>
                </c:pt>
                <c:pt idx="3">
                  <c:v>68.38</c:v>
                </c:pt>
                <c:pt idx="4">
                  <c:v>55.19</c:v>
                </c:pt>
              </c:numCache>
            </c:numRef>
          </c:val>
          <c:extLst>
            <c:ext xmlns:c16="http://schemas.microsoft.com/office/drawing/2014/chart" uri="{C3380CC4-5D6E-409C-BE32-E72D297353CC}">
              <c16:uniqueId val="{00000000-2C49-4614-884E-E6B6646B442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49-4614-884E-E6B6646B442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DB-4F76-A898-89BF119C823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DB-4F76-A898-89BF119C823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3D-44F9-9B4D-BAD92F79D43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3D-44F9-9B4D-BAD92F79D43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C7-4A04-BD7B-A57CB49ED0C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C7-4A04-BD7B-A57CB49ED0C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C8-4E2E-B375-9181622BF7B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C8-4E2E-B375-9181622BF7B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formatCode="#,##0.00;&quot;△&quot;#,##0.00;&quot;-&quot;">
                  <c:v>1986.08</c:v>
                </c:pt>
                <c:pt idx="4" formatCode="#,##0.00;&quot;△&quot;#,##0.00;&quot;-&quot;">
                  <c:v>1733.1</c:v>
                </c:pt>
              </c:numCache>
            </c:numRef>
          </c:val>
          <c:extLst>
            <c:ext xmlns:c16="http://schemas.microsoft.com/office/drawing/2014/chart" uri="{C3380CC4-5D6E-409C-BE32-E72D297353CC}">
              <c16:uniqueId val="{00000000-635B-48BA-A9A0-AECAD2ED89C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635B-48BA-A9A0-AECAD2ED89C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52.8</c:v>
                </c:pt>
                <c:pt idx="1">
                  <c:v>52.49</c:v>
                </c:pt>
                <c:pt idx="2">
                  <c:v>50.88</c:v>
                </c:pt>
                <c:pt idx="3">
                  <c:v>43.55</c:v>
                </c:pt>
                <c:pt idx="4">
                  <c:v>30.6</c:v>
                </c:pt>
              </c:numCache>
            </c:numRef>
          </c:val>
          <c:extLst>
            <c:ext xmlns:c16="http://schemas.microsoft.com/office/drawing/2014/chart" uri="{C3380CC4-5D6E-409C-BE32-E72D297353CC}">
              <c16:uniqueId val="{00000000-C0B9-46D6-BD1F-265F080FE57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C0B9-46D6-BD1F-265F080FE57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355.03</c:v>
                </c:pt>
                <c:pt idx="1">
                  <c:v>366.92</c:v>
                </c:pt>
                <c:pt idx="2">
                  <c:v>383.63</c:v>
                </c:pt>
                <c:pt idx="3">
                  <c:v>448.56</c:v>
                </c:pt>
                <c:pt idx="4">
                  <c:v>639.27</c:v>
                </c:pt>
              </c:numCache>
            </c:numRef>
          </c:val>
          <c:extLst>
            <c:ext xmlns:c16="http://schemas.microsoft.com/office/drawing/2014/chart" uri="{C3380CC4-5D6E-409C-BE32-E72D297353CC}">
              <c16:uniqueId val="{00000000-CE58-431E-A5FF-519C2913D2E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CE58-431E-A5FF-519C2913D2E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130" zoomScaleNormal="13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鳥取県　三朝町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6057</v>
      </c>
      <c r="AM8" s="46"/>
      <c r="AN8" s="46"/>
      <c r="AO8" s="46"/>
      <c r="AP8" s="46"/>
      <c r="AQ8" s="46"/>
      <c r="AR8" s="46"/>
      <c r="AS8" s="46"/>
      <c r="AT8" s="45">
        <f>データ!T6</f>
        <v>233.52</v>
      </c>
      <c r="AU8" s="45"/>
      <c r="AV8" s="45"/>
      <c r="AW8" s="45"/>
      <c r="AX8" s="45"/>
      <c r="AY8" s="45"/>
      <c r="AZ8" s="45"/>
      <c r="BA8" s="45"/>
      <c r="BB8" s="45">
        <f>データ!U6</f>
        <v>25.94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18.02</v>
      </c>
      <c r="Q10" s="45"/>
      <c r="R10" s="45"/>
      <c r="S10" s="45"/>
      <c r="T10" s="45"/>
      <c r="U10" s="45"/>
      <c r="V10" s="45"/>
      <c r="W10" s="45">
        <f>データ!Q6</f>
        <v>100</v>
      </c>
      <c r="X10" s="45"/>
      <c r="Y10" s="45"/>
      <c r="Z10" s="45"/>
      <c r="AA10" s="45"/>
      <c r="AB10" s="45"/>
      <c r="AC10" s="45"/>
      <c r="AD10" s="46">
        <f>データ!R6</f>
        <v>3520</v>
      </c>
      <c r="AE10" s="46"/>
      <c r="AF10" s="46"/>
      <c r="AG10" s="46"/>
      <c r="AH10" s="46"/>
      <c r="AI10" s="46"/>
      <c r="AJ10" s="46"/>
      <c r="AK10" s="2"/>
      <c r="AL10" s="46">
        <f>データ!V6</f>
        <v>1086</v>
      </c>
      <c r="AM10" s="46"/>
      <c r="AN10" s="46"/>
      <c r="AO10" s="46"/>
      <c r="AP10" s="46"/>
      <c r="AQ10" s="46"/>
      <c r="AR10" s="46"/>
      <c r="AS10" s="46"/>
      <c r="AT10" s="45">
        <f>データ!W6</f>
        <v>0.9</v>
      </c>
      <c r="AU10" s="45"/>
      <c r="AV10" s="45"/>
      <c r="AW10" s="45"/>
      <c r="AX10" s="45"/>
      <c r="AY10" s="45"/>
      <c r="AZ10" s="45"/>
      <c r="BA10" s="45"/>
      <c r="BB10" s="45">
        <f>データ!X6</f>
        <v>1206.67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44</v>
      </c>
      <c r="O86" s="12" t="str">
        <f>データ!EO6</f>
        <v>【0.02】</v>
      </c>
    </row>
  </sheetData>
  <sheetProtection algorithmName="SHA-512" hashValue="hmrFznFdbmXdeK/I54LouRbXYKssodMMEdak8Wd62ZvW8z4yRT3OwUjmQSK42EtydPcvBukI5GY5xVEoiFnvgQ==" saltValue="TzAc5eR7AsGwkDoO6DMth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313645</v>
      </c>
      <c r="D6" s="19">
        <f t="shared" si="3"/>
        <v>47</v>
      </c>
      <c r="E6" s="19">
        <f t="shared" si="3"/>
        <v>17</v>
      </c>
      <c r="F6" s="19">
        <f t="shared" si="3"/>
        <v>5</v>
      </c>
      <c r="G6" s="19">
        <f t="shared" si="3"/>
        <v>0</v>
      </c>
      <c r="H6" s="19" t="str">
        <f t="shared" si="3"/>
        <v>鳥取県　三朝町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18.02</v>
      </c>
      <c r="Q6" s="20">
        <f t="shared" si="3"/>
        <v>100</v>
      </c>
      <c r="R6" s="20">
        <f t="shared" si="3"/>
        <v>3520</v>
      </c>
      <c r="S6" s="20">
        <f t="shared" si="3"/>
        <v>6057</v>
      </c>
      <c r="T6" s="20">
        <f t="shared" si="3"/>
        <v>233.52</v>
      </c>
      <c r="U6" s="20">
        <f t="shared" si="3"/>
        <v>25.94</v>
      </c>
      <c r="V6" s="20">
        <f t="shared" si="3"/>
        <v>1086</v>
      </c>
      <c r="W6" s="20">
        <f t="shared" si="3"/>
        <v>0.9</v>
      </c>
      <c r="X6" s="20">
        <f t="shared" si="3"/>
        <v>1206.67</v>
      </c>
      <c r="Y6" s="21">
        <f>IF(Y7="",NA(),Y7)</f>
        <v>78.34</v>
      </c>
      <c r="Z6" s="21">
        <f t="shared" ref="Z6:AH6" si="4">IF(Z7="",NA(),Z7)</f>
        <v>78.83</v>
      </c>
      <c r="AA6" s="21">
        <f t="shared" si="4"/>
        <v>81.44</v>
      </c>
      <c r="AB6" s="21">
        <f t="shared" si="4"/>
        <v>68.38</v>
      </c>
      <c r="AC6" s="21">
        <f t="shared" si="4"/>
        <v>55.19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1986.08</v>
      </c>
      <c r="BJ6" s="21">
        <f t="shared" si="7"/>
        <v>1733.1</v>
      </c>
      <c r="BK6" s="21">
        <f t="shared" si="7"/>
        <v>789.46</v>
      </c>
      <c r="BL6" s="21">
        <f t="shared" si="7"/>
        <v>826.83</v>
      </c>
      <c r="BM6" s="21">
        <f t="shared" si="7"/>
        <v>867.83</v>
      </c>
      <c r="BN6" s="21">
        <f t="shared" si="7"/>
        <v>791.76</v>
      </c>
      <c r="BO6" s="21">
        <f t="shared" si="7"/>
        <v>900.82</v>
      </c>
      <c r="BP6" s="20" t="str">
        <f>IF(BP7="","",IF(BP7="-","【-】","【"&amp;SUBSTITUTE(TEXT(BP7,"#,##0.00"),"-","△")&amp;"】"))</f>
        <v>【809.19】</v>
      </c>
      <c r="BQ6" s="21">
        <f>IF(BQ7="",NA(),BQ7)</f>
        <v>52.8</v>
      </c>
      <c r="BR6" s="21">
        <f t="shared" ref="BR6:BZ6" si="8">IF(BR7="",NA(),BR7)</f>
        <v>52.49</v>
      </c>
      <c r="BS6" s="21">
        <f t="shared" si="8"/>
        <v>50.88</v>
      </c>
      <c r="BT6" s="21">
        <f t="shared" si="8"/>
        <v>43.55</v>
      </c>
      <c r="BU6" s="21">
        <f t="shared" si="8"/>
        <v>30.6</v>
      </c>
      <c r="BV6" s="21">
        <f t="shared" si="8"/>
        <v>57.77</v>
      </c>
      <c r="BW6" s="21">
        <f t="shared" si="8"/>
        <v>57.31</v>
      </c>
      <c r="BX6" s="21">
        <f t="shared" si="8"/>
        <v>57.08</v>
      </c>
      <c r="BY6" s="21">
        <f t="shared" si="8"/>
        <v>56.26</v>
      </c>
      <c r="BZ6" s="21">
        <f t="shared" si="8"/>
        <v>52.94</v>
      </c>
      <c r="CA6" s="20" t="str">
        <f>IF(CA7="","",IF(CA7="-","【-】","【"&amp;SUBSTITUTE(TEXT(CA7,"#,##0.00"),"-","△")&amp;"】"))</f>
        <v>【57.02】</v>
      </c>
      <c r="CB6" s="21">
        <f>IF(CB7="",NA(),CB7)</f>
        <v>355.03</v>
      </c>
      <c r="CC6" s="21">
        <f t="shared" ref="CC6:CK6" si="9">IF(CC7="",NA(),CC7)</f>
        <v>366.92</v>
      </c>
      <c r="CD6" s="21">
        <f t="shared" si="9"/>
        <v>383.63</v>
      </c>
      <c r="CE6" s="21">
        <f t="shared" si="9"/>
        <v>448.56</v>
      </c>
      <c r="CF6" s="21">
        <f t="shared" si="9"/>
        <v>639.27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45.97</v>
      </c>
      <c r="CN6" s="21">
        <f t="shared" ref="CN6:CV6" si="10">IF(CN7="",NA(),CN7)</f>
        <v>44.14</v>
      </c>
      <c r="CO6" s="21">
        <f t="shared" si="10"/>
        <v>45.42</v>
      </c>
      <c r="CP6" s="21">
        <f t="shared" si="10"/>
        <v>43.59</v>
      </c>
      <c r="CQ6" s="21">
        <f t="shared" si="10"/>
        <v>42.31</v>
      </c>
      <c r="CR6" s="21">
        <f t="shared" si="10"/>
        <v>50.68</v>
      </c>
      <c r="CS6" s="21">
        <f t="shared" si="10"/>
        <v>50.14</v>
      </c>
      <c r="CT6" s="21">
        <f t="shared" si="10"/>
        <v>54.83</v>
      </c>
      <c r="CU6" s="21">
        <f t="shared" si="10"/>
        <v>66.53</v>
      </c>
      <c r="CV6" s="21">
        <f t="shared" si="10"/>
        <v>52.35</v>
      </c>
      <c r="CW6" s="20" t="str">
        <f>IF(CW7="","",IF(CW7="-","【-】","【"&amp;SUBSTITUTE(TEXT(CW7,"#,##0.00"),"-","△")&amp;"】"))</f>
        <v>【52.55】</v>
      </c>
      <c r="CX6" s="21">
        <f>IF(CX7="",NA(),CX7)</f>
        <v>92.14</v>
      </c>
      <c r="CY6" s="21">
        <f t="shared" ref="CY6:DG6" si="11">IF(CY7="",NA(),CY7)</f>
        <v>90.63</v>
      </c>
      <c r="CZ6" s="21">
        <f t="shared" si="11"/>
        <v>90.58</v>
      </c>
      <c r="DA6" s="21">
        <f t="shared" si="11"/>
        <v>90.57</v>
      </c>
      <c r="DB6" s="21">
        <f t="shared" si="11"/>
        <v>91.8</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313645</v>
      </c>
      <c r="D7" s="23">
        <v>47</v>
      </c>
      <c r="E7" s="23">
        <v>17</v>
      </c>
      <c r="F7" s="23">
        <v>5</v>
      </c>
      <c r="G7" s="23">
        <v>0</v>
      </c>
      <c r="H7" s="23" t="s">
        <v>98</v>
      </c>
      <c r="I7" s="23" t="s">
        <v>99</v>
      </c>
      <c r="J7" s="23" t="s">
        <v>100</v>
      </c>
      <c r="K7" s="23" t="s">
        <v>101</v>
      </c>
      <c r="L7" s="23" t="s">
        <v>102</v>
      </c>
      <c r="M7" s="23" t="s">
        <v>103</v>
      </c>
      <c r="N7" s="24" t="s">
        <v>104</v>
      </c>
      <c r="O7" s="24" t="s">
        <v>105</v>
      </c>
      <c r="P7" s="24">
        <v>18.02</v>
      </c>
      <c r="Q7" s="24">
        <v>100</v>
      </c>
      <c r="R7" s="24">
        <v>3520</v>
      </c>
      <c r="S7" s="24">
        <v>6057</v>
      </c>
      <c r="T7" s="24">
        <v>233.52</v>
      </c>
      <c r="U7" s="24">
        <v>25.94</v>
      </c>
      <c r="V7" s="24">
        <v>1086</v>
      </c>
      <c r="W7" s="24">
        <v>0.9</v>
      </c>
      <c r="X7" s="24">
        <v>1206.67</v>
      </c>
      <c r="Y7" s="24">
        <v>78.34</v>
      </c>
      <c r="Z7" s="24">
        <v>78.83</v>
      </c>
      <c r="AA7" s="24">
        <v>81.44</v>
      </c>
      <c r="AB7" s="24">
        <v>68.38</v>
      </c>
      <c r="AC7" s="24">
        <v>55.19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1986.08</v>
      </c>
      <c r="BJ7" s="24">
        <v>1733.1</v>
      </c>
      <c r="BK7" s="24">
        <v>789.46</v>
      </c>
      <c r="BL7" s="24">
        <v>826.83</v>
      </c>
      <c r="BM7" s="24">
        <v>867.83</v>
      </c>
      <c r="BN7" s="24">
        <v>791.76</v>
      </c>
      <c r="BO7" s="24">
        <v>900.82</v>
      </c>
      <c r="BP7" s="24">
        <v>809.19</v>
      </c>
      <c r="BQ7" s="24">
        <v>52.8</v>
      </c>
      <c r="BR7" s="24">
        <v>52.49</v>
      </c>
      <c r="BS7" s="24">
        <v>50.88</v>
      </c>
      <c r="BT7" s="24">
        <v>43.55</v>
      </c>
      <c r="BU7" s="24">
        <v>30.6</v>
      </c>
      <c r="BV7" s="24">
        <v>57.77</v>
      </c>
      <c r="BW7" s="24">
        <v>57.31</v>
      </c>
      <c r="BX7" s="24">
        <v>57.08</v>
      </c>
      <c r="BY7" s="24">
        <v>56.26</v>
      </c>
      <c r="BZ7" s="24">
        <v>52.94</v>
      </c>
      <c r="CA7" s="24">
        <v>57.02</v>
      </c>
      <c r="CB7" s="24">
        <v>355.03</v>
      </c>
      <c r="CC7" s="24">
        <v>366.92</v>
      </c>
      <c r="CD7" s="24">
        <v>383.63</v>
      </c>
      <c r="CE7" s="24">
        <v>448.56</v>
      </c>
      <c r="CF7" s="24">
        <v>639.27</v>
      </c>
      <c r="CG7" s="24">
        <v>274.35000000000002</v>
      </c>
      <c r="CH7" s="24">
        <v>273.52</v>
      </c>
      <c r="CI7" s="24">
        <v>274.99</v>
      </c>
      <c r="CJ7" s="24">
        <v>282.08999999999997</v>
      </c>
      <c r="CK7" s="24">
        <v>303.27999999999997</v>
      </c>
      <c r="CL7" s="24">
        <v>273.68</v>
      </c>
      <c r="CM7" s="24">
        <v>45.97</v>
      </c>
      <c r="CN7" s="24">
        <v>44.14</v>
      </c>
      <c r="CO7" s="24">
        <v>45.42</v>
      </c>
      <c r="CP7" s="24">
        <v>43.59</v>
      </c>
      <c r="CQ7" s="24">
        <v>42.31</v>
      </c>
      <c r="CR7" s="24">
        <v>50.68</v>
      </c>
      <c r="CS7" s="24">
        <v>50.14</v>
      </c>
      <c r="CT7" s="24">
        <v>54.83</v>
      </c>
      <c r="CU7" s="24">
        <v>66.53</v>
      </c>
      <c r="CV7" s="24">
        <v>52.35</v>
      </c>
      <c r="CW7" s="24">
        <v>52.55</v>
      </c>
      <c r="CX7" s="24">
        <v>92.14</v>
      </c>
      <c r="CY7" s="24">
        <v>90.63</v>
      </c>
      <c r="CZ7" s="24">
        <v>90.58</v>
      </c>
      <c r="DA7" s="24">
        <v>90.57</v>
      </c>
      <c r="DB7" s="24">
        <v>91.8</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2024-02-07T06:20:00Z</dcterms:modified>
</cp:coreProperties>
</file>