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7_智頭町\"/>
    </mc:Choice>
  </mc:AlternateContent>
  <workbookProtection workbookAlgorithmName="SHA-512" workbookHashValue="BiNxk2HORij0DeM7pfCQvqO7wsEVYmso2FQwDMCDoQML7mAwR8E9OwaqCHPbo4ZdS4s81qzi5mpYu7wXE2JXbw==" workbookSaltValue="s8qZxHlQuls0GHVetBNib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<sst xmlns="http://schemas.openxmlformats.org/spreadsheetml/2006/main" count="236" uniqueCount="119">
  <si>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</si>
  <si>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</si>
  <si>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</si>
  <si>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</si>
  <si>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</si>
  <si>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</si>
  <si>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</si>
  <si>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</si>
  <si>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</si>
  <si>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</si>
  <si>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</si>
  <si>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</si>
  <si>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</si>
  <si>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</si>
  <si>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</si>
  <si>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</si>
  <si>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</si>
  <si>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</si>
  <si>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</si>
  <si>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</si>
  <si>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</si>
  <si>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</si>
  <si>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</si>
  <si>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</si>
  <si>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</si>
  <si>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</si>
  <si>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</si>
  <si>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</si>
  <si>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</si>
  <si>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</si>
  <si>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</si>
  <si>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</si>
  <si>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</si>
  <si>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</si>
  <si>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</si>
  <si>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</si>
  <si>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</si>
  <si>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</si>
  <si>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</si>
  <si>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</si>
  <si>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</si>
  <si>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</si>
  <si>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</si>
  <si>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</si>
  <si>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</si>
  <si>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</si>
  <si>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</si>
  <si>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</si>
  <si>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</si>
  <si>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</si>
  <si>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</si>
  <si>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</si>
  <si>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</si>
  <si>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</si>
  <si>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</si>
  <si>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</si>
  <si>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</si>
  <si>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</si>
  <si>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</si>
  <si>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</si>
  <si>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</si>
  <si>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</si>
  <si>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</si>
  <si>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</si>
  <si>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</si>
  <si>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</si>
  <si>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</si>
  <si>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</si>
  <si>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</si>
  <si>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</si>
  <si>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</si>
  <si>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</si>
  <si>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</si>
  <si>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</si>
  <si>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</si>
  <si>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</si>
  <si>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</si>
  <si>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</si>
  <si>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</si>
  <si>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</si>
  <si>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</si>
  <si>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</si>
  <si>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</si>
  <si>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</si>
  <si>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</si>
  <si>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</si>
  <si>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</si>
  <si>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</si>
  <si>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</si>
  <si>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</si>
  <si>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</si>
  <si>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</si>
  <si>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</si>
  <si>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</si>
  <si>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</si>
  <si>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</si>
  <si>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</si>
  <si>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</si>
  <si>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</si>
  <si>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</si>
  <si>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</si>
  <si>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</si>
  <si>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</si>
  <si>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</si>
  <si>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</si>
  <si>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</si>
  <si>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</si>
  <si>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</si>
  <si>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</si>
  <si>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</si>
  <si>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</si>
  <si>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</si>
  <si>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</si>
  <si>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</si>
  <si>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</si>
  <si>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</si>
  <si>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汚水処理費用に対して、料金収入が少なく、経営は厳しい状況である。処理場建設後20年以上経過しており、今後修繕費用も多くなると思われるので、適正な維持管理を行い、経営指標の推移に着目しながら健全な経営を目指していきたい。</t>
    <phoneticPr fontId="4"/>
  </si>
  <si>
    <t>管渠については、まだまだ耐用年数に達しておらず、至急の更新をする必要はなかったが、今後は耐用年数を考慮して計画的に長寿命化事業を行う必要がある。</t>
    <phoneticPr fontId="4"/>
  </si>
  <si>
    <t>①収益的収支比率は、前年度より微増しているが、収支比率が100％を下回っていることから、地方債償還金が大きな負担となっている。
④企業債残高対事業規模比率について、類似団体平均以下であるが、今後は老朽化に伴い更新投資が必要な時期となるため注視が必要である。
⑤経費回収率は、前年度より微減しており、相変わらず類似団体平均以下の数値となっているため、費用の削減・経営改善が必要である。
⑥汚水処理原価は、前年度より減少しているが、類似団体平均以上の数値であるため、費用の削減・経営改善が必要である。
⑦施設利用率は、前年度より微増しているが、類似団体平均と比較し低い値である。
⑧水洗化率はR3、R4に大きく改善されたが、人口減に伴い、今後の大きな改善は望めないので、今後の検討課題である。</t>
    <rPh sb="15" eb="17">
      <t>ビゾウ</t>
    </rPh>
    <rPh sb="144" eb="146">
      <t>ビゲン</t>
    </rPh>
    <rPh sb="151" eb="153">
      <t>アイカ</t>
    </rPh>
    <rPh sb="160" eb="162">
      <t>ヘイキン</t>
    </rPh>
    <rPh sb="165" eb="167">
      <t>スウチ</t>
    </rPh>
    <rPh sb="209" eb="211">
      <t>ゲンショウ</t>
    </rPh>
    <rPh sb="221" eb="223">
      <t>ヘイキン</t>
    </rPh>
    <rPh sb="261" eb="264">
      <t>ゼンネンド</t>
    </rPh>
    <rPh sb="266" eb="268">
      <t>ビゾウ</t>
    </rPh>
    <rPh sb="278" eb="280">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</si>
</sst>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3E-4DDD-A520-5698DAB039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633E-4DDD-A520-5698DAB039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40.53</c:v>
                </c:pt>
                <c:pt idx="1">
                  <c:v>38.380000000000003</c:v>
                </c:pt>
                <c:pt idx="2">
                  <c:v>40.25</c:v>
                </c:pt>
                <c:pt idx="3">
                  <c:v>39.65</c:v>
                </c:pt>
                <c:pt idx="4">
                  <c:v>39.700000000000003</c:v>
                </c:pt>
              </c:numCache>
            </c:numRef>
          </c:val>
          <c:extLst>
            <c:ext xmlns:c16="http://schemas.microsoft.com/office/drawing/2014/chart" uri="{C3380CC4-5D6E-409C-BE32-E72D297353CC}">
              <c16:uniqueId val="{00000000-AB2C-4977-9D5E-CAEFA33743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B2C-4977-9D5E-CAEFA33743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79.069999999999993</c:v>
                </c:pt>
                <c:pt idx="1">
                  <c:v>79.56</c:v>
                </c:pt>
                <c:pt idx="2">
                  <c:v>79.48</c:v>
                </c:pt>
                <c:pt idx="3">
                  <c:v>80.930000000000007</c:v>
                </c:pt>
                <c:pt idx="4">
                  <c:v>81</c:v>
                </c:pt>
              </c:numCache>
            </c:numRef>
          </c:val>
          <c:extLst>
            <c:ext xmlns:c16="http://schemas.microsoft.com/office/drawing/2014/chart" uri="{C3380CC4-5D6E-409C-BE32-E72D297353CC}">
              <c16:uniqueId val="{00000000-D773-4F6D-8BA3-58E303CBA1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D773-4F6D-8BA3-58E303CBA1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77.040000000000006</c:v>
                </c:pt>
                <c:pt idx="1">
                  <c:v>79.64</c:v>
                </c:pt>
                <c:pt idx="2">
                  <c:v>69.650000000000006</c:v>
                </c:pt>
                <c:pt idx="3">
                  <c:v>69.739999999999995</c:v>
                </c:pt>
                <c:pt idx="4">
                  <c:v>69.91</c:v>
                </c:pt>
              </c:numCache>
            </c:numRef>
          </c:val>
          <c:extLst>
            <c:ext xmlns:c16="http://schemas.microsoft.com/office/drawing/2014/chart" uri="{C3380CC4-5D6E-409C-BE32-E72D297353CC}">
              <c16:uniqueId val="{00000000-C43D-4720-A3F9-987E7649C8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D-4720-A3F9-987E7649C8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D-4733-9D5C-FF6240F2D3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D-4733-9D5C-FF6240F2D3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93-4C0B-8CA0-99BE89DD04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93-4C0B-8CA0-99BE89DD04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C6-49A9-95B5-180A231103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C6-49A9-95B5-180A231103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E3-49AF-AD8F-4D0CA2282F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3-49AF-AD8F-4D0CA2282F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320.23</c:v>
                </c:pt>
                <c:pt idx="1">
                  <c:v>315.88</c:v>
                </c:pt>
                <c:pt idx="2">
                  <c:v>314.20999999999998</c:v>
                </c:pt>
                <c:pt idx="3">
                  <c:v>1239.3599999999999</c:v>
                </c:pt>
                <c:pt idx="4">
                  <c:v>613.52</c:v>
                </c:pt>
              </c:numCache>
            </c:numRef>
          </c:val>
          <c:extLst>
            <c:ext xmlns:c16="http://schemas.microsoft.com/office/drawing/2014/chart" uri="{C3380CC4-5D6E-409C-BE32-E72D297353CC}">
              <c16:uniqueId val="{00000000-6AB9-4CBC-BF51-E3548440BD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AB9-4CBC-BF51-E3548440BD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36.08</c:v>
                </c:pt>
                <c:pt idx="1">
                  <c:v>45.57</c:v>
                </c:pt>
                <c:pt idx="2">
                  <c:v>45.8</c:v>
                </c:pt>
                <c:pt idx="3">
                  <c:v>39.630000000000003</c:v>
                </c:pt>
                <c:pt idx="4">
                  <c:v>38.9</c:v>
                </c:pt>
              </c:numCache>
            </c:numRef>
          </c:val>
          <c:extLst>
            <c:ext xmlns:c16="http://schemas.microsoft.com/office/drawing/2014/chart" uri="{C3380CC4-5D6E-409C-BE32-E72D297353CC}">
              <c16:uniqueId val="{00000000-EC02-4892-9FB3-C05FF078E5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C02-4892-9FB3-C05FF078E5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540.61</c:v>
                </c:pt>
                <c:pt idx="1">
                  <c:v>415.82</c:v>
                </c:pt>
                <c:pt idx="2">
                  <c:v>416.69</c:v>
                </c:pt>
                <c:pt idx="3">
                  <c:v>476.31</c:v>
                </c:pt>
                <c:pt idx="4">
                  <c:v>435.75</c:v>
                </c:pt>
              </c:numCache>
            </c:numRef>
          </c:val>
          <c:extLst>
            <c:ext xmlns:c16="http://schemas.microsoft.com/office/drawing/2014/chart" uri="{C3380CC4-5D6E-409C-BE32-E72D297353CC}">
              <c16:uniqueId val="{00000000-C44F-425E-A37F-125A424782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44F-425E-A37F-125A424782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智頭町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6420</v>
      </c>
      <c r="AM8" s="45"/>
      <c r="AN8" s="45"/>
      <c r="AO8" s="45"/>
      <c r="AP8" s="45"/>
      <c r="AQ8" s="45"/>
      <c r="AR8" s="45"/>
      <c r="AS8" s="45"/>
      <c r="AT8" s="46">
        <f>データ!T6</f>
        <v>224.7</v>
      </c>
      <c r="AU8" s="46"/>
      <c r="AV8" s="46"/>
      <c r="AW8" s="46"/>
      <c r="AX8" s="46"/>
      <c r="AY8" s="46"/>
      <c r="AZ8" s="46"/>
      <c r="BA8" s="46"/>
      <c r="BB8" s="46">
        <f>データ!U6</f>
        <v>28.57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44.58</v>
      </c>
      <c r="Q10" s="46"/>
      <c r="R10" s="46"/>
      <c r="S10" s="46"/>
      <c r="T10" s="46"/>
      <c r="U10" s="46"/>
      <c r="V10" s="46"/>
      <c r="W10" s="46">
        <f>データ!Q6</f>
        <v>100</v>
      </c>
      <c r="X10" s="46"/>
      <c r="Y10" s="46"/>
      <c r="Z10" s="46"/>
      <c r="AA10" s="46"/>
      <c r="AB10" s="46"/>
      <c r="AC10" s="46"/>
      <c r="AD10" s="45">
        <f>データ!R6</f>
        <v>4400</v>
      </c>
      <c r="AE10" s="45"/>
      <c r="AF10" s="45"/>
      <c r="AG10" s="45"/>
      <c r="AH10" s="45"/>
      <c r="AI10" s="45"/>
      <c r="AJ10" s="45"/>
      <c r="AK10" s="2"/>
      <c r="AL10" s="45">
        <f>データ!V6</f>
        <v>2832</v>
      </c>
      <c r="AM10" s="45"/>
      <c r="AN10" s="45"/>
      <c r="AO10" s="45"/>
      <c r="AP10" s="45"/>
      <c r="AQ10" s="45"/>
      <c r="AR10" s="45"/>
      <c r="AS10" s="45"/>
      <c r="AT10" s="46">
        <f>データ!W6</f>
        <v>5.2</v>
      </c>
      <c r="AU10" s="46"/>
      <c r="AV10" s="46"/>
      <c r="AW10" s="46"/>
      <c r="AX10" s="46"/>
      <c r="AY10" s="46"/>
      <c r="AZ10" s="46"/>
      <c r="BA10" s="46"/>
      <c r="BB10" s="46">
        <f>データ!X6</f>
        <v>544.62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aapW4KnH7pbbUQbG+2bSXtYUKX9d34f5He5xIclbV0aCS1hCIIKxwogszv3RVNe4s0frNS9P1gfdC7Blaik8DQ==" saltValue="rDuXoSi/r9/8f9jncVZn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313289</v>
      </c>
      <c r="D6" s="19">
        <f t="shared" si="3"/>
        <v>47</v>
      </c>
      <c r="E6" s="19">
        <f t="shared" si="3"/>
        <v>17</v>
      </c>
      <c r="F6" s="19">
        <f t="shared" si="3"/>
        <v>5</v>
      </c>
      <c r="G6" s="19">
        <f t="shared" si="3"/>
        <v>0</v>
      </c>
      <c r="H6" s="19" t="str">
        <f t="shared" si="3"/>
        <v>鳥取県　智頭町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44.58</v>
      </c>
      <c r="Q6" s="20">
        <f t="shared" si="3"/>
        <v>100</v>
      </c>
      <c r="R6" s="20">
        <f t="shared" si="3"/>
        <v>4400</v>
      </c>
      <c r="S6" s="20">
        <f t="shared" si="3"/>
        <v>6420</v>
      </c>
      <c r="T6" s="20">
        <f t="shared" si="3"/>
        <v>224.7</v>
      </c>
      <c r="U6" s="20">
        <f t="shared" si="3"/>
        <v>28.57</v>
      </c>
      <c r="V6" s="20">
        <f t="shared" si="3"/>
        <v>2832</v>
      </c>
      <c r="W6" s="20">
        <f t="shared" si="3"/>
        <v>5.2</v>
      </c>
      <c r="X6" s="20">
        <f t="shared" si="3"/>
        <v>544.62</v>
      </c>
      <c r="Y6" s="21">
        <f>IF(Y7="",NA(),Y7)</f>
        <v>77.040000000000006</v>
      </c>
      <c r="Z6" s="21">
        <f t="shared" ref="Z6:AH6" si="4">IF(Z7="",NA(),Z7)</f>
        <v>79.64</v>
      </c>
      <c r="AA6" s="21">
        <f t="shared" si="4"/>
        <v>69.650000000000006</v>
      </c>
      <c r="AB6" s="21">
        <f t="shared" si="4"/>
        <v>69.739999999999995</v>
      </c>
      <c r="AC6" s="21">
        <f t="shared" si="4"/>
        <v>69.91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320.23</v>
      </c>
      <c r="BG6" s="21">
        <f t="shared" ref="BG6:BO6" si="7">IF(BG7="",NA(),BG7)</f>
        <v>315.88</v>
      </c>
      <c r="BH6" s="21">
        <f t="shared" si="7"/>
        <v>314.20999999999998</v>
      </c>
      <c r="BI6" s="21">
        <f t="shared" si="7"/>
        <v>1239.3599999999999</v>
      </c>
      <c r="BJ6" s="21">
        <f t="shared" si="7"/>
        <v>613.52</v>
      </c>
      <c r="BK6" s="21">
        <f t="shared" si="7"/>
        <v>789.46</v>
      </c>
      <c r="BL6" s="21">
        <f t="shared" si="7"/>
        <v>826.83</v>
      </c>
      <c r="BM6" s="21">
        <f t="shared" si="7"/>
        <v>867.83</v>
      </c>
      <c r="BN6" s="21">
        <f t="shared" si="7"/>
        <v>791.76</v>
      </c>
      <c r="BO6" s="21">
        <f t="shared" si="7"/>
        <v>900.82</v>
      </c>
      <c r="BP6" s="20" t="str">
        <f>IF(BP7="","",IF(BP7="-","【-】","【"&amp;SUBSTITUTE(TEXT(BP7,"#,##0.00"),"-","△")&amp;"】"))</f>
        <v>【809.19】</v>
      </c>
      <c r="BQ6" s="21">
        <f>IF(BQ7="",NA(),BQ7)</f>
        <v>36.08</v>
      </c>
      <c r="BR6" s="21">
        <f t="shared" ref="BR6:BZ6" si="8">IF(BR7="",NA(),BR7)</f>
        <v>45.57</v>
      </c>
      <c r="BS6" s="21">
        <f t="shared" si="8"/>
        <v>45.8</v>
      </c>
      <c r="BT6" s="21">
        <f t="shared" si="8"/>
        <v>39.630000000000003</v>
      </c>
      <c r="BU6" s="21">
        <f t="shared" si="8"/>
        <v>38.9</v>
      </c>
      <c r="BV6" s="21">
        <f t="shared" si="8"/>
        <v>57.77</v>
      </c>
      <c r="BW6" s="21">
        <f t="shared" si="8"/>
        <v>57.31</v>
      </c>
      <c r="BX6" s="21">
        <f t="shared" si="8"/>
        <v>57.08</v>
      </c>
      <c r="BY6" s="21">
        <f t="shared" si="8"/>
        <v>56.26</v>
      </c>
      <c r="BZ6" s="21">
        <f t="shared" si="8"/>
        <v>52.94</v>
      </c>
      <c r="CA6" s="20" t="str">
        <f>IF(CA7="","",IF(CA7="-","【-】","【"&amp;SUBSTITUTE(TEXT(CA7,"#,##0.00"),"-","△")&amp;"】"))</f>
        <v>【57.02】</v>
      </c>
      <c r="CB6" s="21">
        <f>IF(CB7="",NA(),CB7)</f>
        <v>540.61</v>
      </c>
      <c r="CC6" s="21">
        <f t="shared" ref="CC6:CK6" si="9">IF(CC7="",NA(),CC7)</f>
        <v>415.82</v>
      </c>
      <c r="CD6" s="21">
        <f t="shared" si="9"/>
        <v>416.69</v>
      </c>
      <c r="CE6" s="21">
        <f t="shared" si="9"/>
        <v>476.31</v>
      </c>
      <c r="CF6" s="21">
        <f t="shared" si="9"/>
        <v>435.75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40.53</v>
      </c>
      <c r="CN6" s="21">
        <f t="shared" ref="CN6:CV6" si="10">IF(CN7="",NA(),CN7)</f>
        <v>38.380000000000003</v>
      </c>
      <c r="CO6" s="21">
        <f t="shared" si="10"/>
        <v>40.25</v>
      </c>
      <c r="CP6" s="21">
        <f t="shared" si="10"/>
        <v>39.65</v>
      </c>
      <c r="CQ6" s="21">
        <f t="shared" si="10"/>
        <v>39.700000000000003</v>
      </c>
      <c r="CR6" s="21">
        <f t="shared" si="10"/>
        <v>50.68</v>
      </c>
      <c r="CS6" s="21">
        <f t="shared" si="10"/>
        <v>50.14</v>
      </c>
      <c r="CT6" s="21">
        <f t="shared" si="10"/>
        <v>54.83</v>
      </c>
      <c r="CU6" s="21">
        <f t="shared" si="10"/>
        <v>66.53</v>
      </c>
      <c r="CV6" s="21">
        <f t="shared" si="10"/>
        <v>52.35</v>
      </c>
      <c r="CW6" s="20" t="str">
        <f>IF(CW7="","",IF(CW7="-","【-】","【"&amp;SUBSTITUTE(TEXT(CW7,"#,##0.00"),"-","△")&amp;"】"))</f>
        <v>【52.55】</v>
      </c>
      <c r="CX6" s="21">
        <f>IF(CX7="",NA(),CX7)</f>
        <v>79.069999999999993</v>
      </c>
      <c r="CY6" s="21">
        <f t="shared" ref="CY6:DG6" si="11">IF(CY7="",NA(),CY7)</f>
        <v>79.56</v>
      </c>
      <c r="CZ6" s="21">
        <f t="shared" si="11"/>
        <v>79.48</v>
      </c>
      <c r="DA6" s="21">
        <f t="shared" si="11"/>
        <v>80.930000000000007</v>
      </c>
      <c r="DB6" s="21">
        <f t="shared" si="11"/>
        <v>81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313289</v>
      </c>
      <c r="D7" s="23">
        <v>47</v>
      </c>
      <c r="E7" s="23">
        <v>17</v>
      </c>
      <c r="F7" s="23">
        <v>5</v>
      </c>
      <c r="G7" s="23">
        <v>0</v>
      </c>
      <c r="H7" s="23" t="s">
        <v>98</v>
      </c>
      <c r="I7" s="23" t="s">
        <v>99</v>
      </c>
      <c r="J7" s="23" t="s">
        <v>100</v>
      </c>
      <c r="K7" s="23" t="s">
        <v>101</v>
      </c>
      <c r="L7" s="23" t="s">
        <v>102</v>
      </c>
      <c r="M7" s="23" t="s">
        <v>103</v>
      </c>
      <c r="N7" s="24" t="s">
        <v>104</v>
      </c>
      <c r="O7" s="24" t="s">
        <v>105</v>
      </c>
      <c r="P7" s="24">
        <v>44.58</v>
      </c>
      <c r="Q7" s="24">
        <v>100</v>
      </c>
      <c r="R7" s="24">
        <v>4400</v>
      </c>
      <c r="S7" s="24">
        <v>6420</v>
      </c>
      <c r="T7" s="24">
        <v>224.7</v>
      </c>
      <c r="U7" s="24">
        <v>28.57</v>
      </c>
      <c r="V7" s="24">
        <v>2832</v>
      </c>
      <c r="W7" s="24">
        <v>5.2</v>
      </c>
      <c r="X7" s="24">
        <v>544.62</v>
      </c>
      <c r="Y7" s="24">
        <v>77.040000000000006</v>
      </c>
      <c r="Z7" s="24">
        <v>79.64</v>
      </c>
      <c r="AA7" s="24">
        <v>69.650000000000006</v>
      </c>
      <c r="AB7" s="24">
        <v>69.739999999999995</v>
      </c>
      <c r="AC7" s="24">
        <v>69.91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320.23</v>
      </c>
      <c r="BG7" s="24">
        <v>315.88</v>
      </c>
      <c r="BH7" s="24">
        <v>314.20999999999998</v>
      </c>
      <c r="BI7" s="24">
        <v>1239.3599999999999</v>
      </c>
      <c r="BJ7" s="24">
        <v>613.52</v>
      </c>
      <c r="BK7" s="24">
        <v>789.46</v>
      </c>
      <c r="BL7" s="24">
        <v>826.83</v>
      </c>
      <c r="BM7" s="24">
        <v>867.83</v>
      </c>
      <c r="BN7" s="24">
        <v>791.76</v>
      </c>
      <c r="BO7" s="24">
        <v>900.82</v>
      </c>
      <c r="BP7" s="24">
        <v>809.19</v>
      </c>
      <c r="BQ7" s="24">
        <v>36.08</v>
      </c>
      <c r="BR7" s="24">
        <v>45.57</v>
      </c>
      <c r="BS7" s="24">
        <v>45.8</v>
      </c>
      <c r="BT7" s="24">
        <v>39.630000000000003</v>
      </c>
      <c r="BU7" s="24">
        <v>38.9</v>
      </c>
      <c r="BV7" s="24">
        <v>57.77</v>
      </c>
      <c r="BW7" s="24">
        <v>57.31</v>
      </c>
      <c r="BX7" s="24">
        <v>57.08</v>
      </c>
      <c r="BY7" s="24">
        <v>56.26</v>
      </c>
      <c r="BZ7" s="24">
        <v>52.94</v>
      </c>
      <c r="CA7" s="24">
        <v>57.02</v>
      </c>
      <c r="CB7" s="24">
        <v>540.61</v>
      </c>
      <c r="CC7" s="24">
        <v>415.82</v>
      </c>
      <c r="CD7" s="24">
        <v>416.69</v>
      </c>
      <c r="CE7" s="24">
        <v>476.31</v>
      </c>
      <c r="CF7" s="24">
        <v>435.75</v>
      </c>
      <c r="CG7" s="24">
        <v>274.35000000000002</v>
      </c>
      <c r="CH7" s="24">
        <v>273.52</v>
      </c>
      <c r="CI7" s="24">
        <v>274.99</v>
      </c>
      <c r="CJ7" s="24">
        <v>282.08999999999997</v>
      </c>
      <c r="CK7" s="24">
        <v>303.27999999999997</v>
      </c>
      <c r="CL7" s="24">
        <v>273.68</v>
      </c>
      <c r="CM7" s="24">
        <v>40.53</v>
      </c>
      <c r="CN7" s="24">
        <v>38.380000000000003</v>
      </c>
      <c r="CO7" s="24">
        <v>40.25</v>
      </c>
      <c r="CP7" s="24">
        <v>39.65</v>
      </c>
      <c r="CQ7" s="24">
        <v>39.700000000000003</v>
      </c>
      <c r="CR7" s="24">
        <v>50.68</v>
      </c>
      <c r="CS7" s="24">
        <v>50.14</v>
      </c>
      <c r="CT7" s="24">
        <v>54.83</v>
      </c>
      <c r="CU7" s="24">
        <v>66.53</v>
      </c>
      <c r="CV7" s="24">
        <v>52.35</v>
      </c>
      <c r="CW7" s="24">
        <v>52.55</v>
      </c>
      <c r="CX7" s="24">
        <v>79.069999999999993</v>
      </c>
      <c r="CY7" s="24">
        <v>79.56</v>
      </c>
      <c r="CZ7" s="24">
        <v>79.48</v>
      </c>
      <c r="DA7" s="24">
        <v>80.930000000000007</v>
      </c>
      <c r="DB7" s="24">
        <v>81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2024-01-30T09:37:40Z</cp:lastPrinted>
  <dcterms:created xsi:type="dcterms:W3CDTF">2023-12-12T02:55:10Z</dcterms:created>
  <dcterms:modified xsi:type="dcterms:W3CDTF">2024-02-07T06:17:53Z</dcterms:modified>
  <cp:category/>
</cp:coreProperties>
</file>