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16.140\share\自治振興課H24以降\自治振興課H24以降\05_市町村公営企業\03_公営企業決算統計\03 経営比較分析表\R5年度\03_経営比較分析表_20240116\05_HP公開準備用0207～\03_倉吉市\"/>
    </mc:Choice>
  </mc:AlternateContent>
  <workbookProtection workbookAlgorithmName="SHA-512" workbookHashValue="Kp0+jUG5LwsAhD9iFWvSlnxXx0xybAHDaw701tqIqDSTSX/JzKtuNz2wTB4sMW8jju8JDZSCDfkSd108xiTsYg==" workbookSaltValue="cra1qAp8K9cANWdD2prwqw==" workbookSpinCount="100000" lockStructure="1"/>
  <bookViews>
    <workbookView xWindow="0" yWindow="0" windowWidth="20808" windowHeight="9036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5" i="4" s="1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J85" i="4" s="1"/>
  <c r="CK6" i="5"/>
  <c r="CJ6" i="5"/>
  <c r="CI6" i="5"/>
  <c r="CH6" i="5"/>
  <c r="CG6" i="5"/>
  <c r="CF6" i="5"/>
  <c r="CE6" i="5"/>
  <c r="CD6" i="5"/>
  <c r="CC6" i="5"/>
  <c r="CB6" i="5"/>
  <c r="CA6" i="5"/>
  <c r="I85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E85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AL10" i="4" s="1"/>
  <c r="U6" i="5"/>
  <c r="T6" i="5"/>
  <c r="S6" i="5"/>
  <c r="AL8" i="4" s="1"/>
  <c r="R6" i="5"/>
  <c r="AD10" i="4" s="1"/>
  <c r="Q6" i="5"/>
  <c r="P6" i="5"/>
  <c r="O6" i="5"/>
  <c r="I10" i="4" s="1"/>
  <c r="N6" i="5"/>
  <c r="B10" i="4" s="1"/>
  <c r="M6" i="5"/>
  <c r="L6" i="5"/>
  <c r="K6" i="5"/>
  <c r="P8" i="4" s="1"/>
  <c r="J6" i="5"/>
  <c r="I8" i="4" s="1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K85" i="4"/>
  <c r="H85" i="4"/>
  <c r="G85" i="4"/>
  <c r="W10" i="4"/>
  <c r="P10" i="4"/>
  <c r="BB8" i="4"/>
  <c r="AT8" i="4"/>
  <c r="AD8" i="4"/>
  <c r="W8" i="4"/>
  <c r="B8" i="4"/>
</calcChain>
</file>

<file path=xl/sharedStrings.xml><?xml version="1.0" encoding="utf-8"?>
<sst xmlns="http://schemas.openxmlformats.org/spreadsheetml/2006/main" count="278" uniqueCount="116">
  <si>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</si>
  <si>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</si>
  <si>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</si>
  <si>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</si>
  <si>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</si>
  <si>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</si>
  <si>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</si>
  <si>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</si>
  <si>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</si>
  <si>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</si>
  <si>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</si>
  <si>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</si>
  <si>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</si>
  <si>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</si>
  <si>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</si>
  <si>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</si>
  <si>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</si>
  <si>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</si>
  <si>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</si>
  <si>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</si>
  <si>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</si>
  <si>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</si>
  <si>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</si>
  <si>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</si>
  <si>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</si>
  <si>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</si>
  <si>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</si>
  <si>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</si>
  <si>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</si>
  <si>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</si>
  <si>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</si>
  <si>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</si>
  <si>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</si>
  <si>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</si>
  <si>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</si>
  <si>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</si>
  <si>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</si>
  <si>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</si>
  <si>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</si>
  <si>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</si>
  <si>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</si>
  <si>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</si>
  <si>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</si>
  <si>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</si>
  <si>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</si>
  <si>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</si>
  <si>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</si>
  <si>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</si>
  <si>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</si>
  <si>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</si>
  <si>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</si>
  <si>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</si>
  <si>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</si>
  <si>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</si>
  <si>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</si>
  <si>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</si>
  <si>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</si>
  <si>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</si>
  <si>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</si>
  <si>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</si>
  <si>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</si>
  <si>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</si>
  <si>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</si>
  <si>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</si>
  <si>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</si>
  <si>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</si>
  <si>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</si>
  <si>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</si>
  <si>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</si>
  <si>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</si>
  <si>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</si>
  <si>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</si>
  <si>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</si>
  <si>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</si>
  <si>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</si>
  <si>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</si>
  <si>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</si>
  <si>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</si>
  <si>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</si>
  <si>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</si>
  <si>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</si>
  <si>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</si>
  <si>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</si>
  <si>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</si>
  <si>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</si>
  <si>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</si>
  <si>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</si>
  <si>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</si>
  <si>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</si>
  <si>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</si>
  <si>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</si>
  <si>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</si>
  <si>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</si>
  <si>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</si>
  <si>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</si>
  <si>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</si>
  <si>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鳥取県　倉吉市</t>
  </si>
  <si>
    <t>法適用</t>
  </si>
  <si>
    <t>下水道事業</t>
  </si>
  <si>
    <t>公共下水道</t>
  </si>
  <si>
    <t>Bd1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</si>
  <si>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</si>
  <si>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</si>
  <si>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</si>
  <si>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</si>
  <si>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</si>
  <si>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</si>
  <si>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</si>
  <si>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</si>
  <si>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</si>
  <si>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</si>
  <si>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</si>
  <si>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</si>
  <si>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人口減による使用料収入の減が見込まれる。また、今後必要とされる管渠更新事業費、近年多発する集中豪雨等への対策事業費等、多額の投資が必要となり、経営状況の悪化が懸念される。
　４年ごとに使用料の見直しを行い、収支バランスを図っていくとともに、今後の施設更新が過度な投資とならないよう、ストックマネジメント計画を活用する等、十分に検討し、維持管理経費の削減に努める。</t>
    <rPh sb="97" eb="99">
      <t>ミナオ</t>
    </rPh>
    <rPh sb="104" eb="106">
      <t>シュウシ</t>
    </rPh>
    <phoneticPr fontId="4"/>
  </si>
  <si>
    <t>①有形固定資産減価償却率は、法適用に移行して３年であるため低くなっている。
②管渠老朽化率は、類似団体より低いが、これから10年以内には管渠更新時期を迎えるため、悪化を見込んでいる。
③管渠改善率について、これまで、管渠破損の際には細かな補修で対応してきていたが、これから管渠更新時期を迎えるため、計画的な更新事業の検討が必要である。管渠更新にあたっては、下水道台帳やストックマネジメント計画を活用し、優先順位をつけて行うこととしている。</t>
    <rPh sb="40" eb="42">
      <t>カンキョ</t>
    </rPh>
    <rPh sb="42" eb="45">
      <t>ロウキュウカ</t>
    </rPh>
    <rPh sb="64" eb="65">
      <t>ネン</t>
    </rPh>
    <rPh sb="65" eb="67">
      <t>イナイ</t>
    </rPh>
    <rPh sb="85" eb="87">
      <t>ミコ</t>
    </rPh>
    <phoneticPr fontId="4"/>
  </si>
  <si>
    <t>　令和２年度から地方公営企業法を適用している。
①経常収支比率は、一般会計からの補助金により、おおむね100％となっている。
②累積欠損金比率は、欠損金が発生しておらず0％となっている。
③流動比率は、流動負債のほとんどが企業債であり、これを控除すると120.21％となり100％以上となる。
④企業債残高対事業規模比率は、類似団体よりも比率は高いが、今後の地方債残高は逓減を見込む。ただし、これから管渠更新時期を迎えるため、緊急性等を考慮し、過剰投資とならないよう検討が必要。
⑤経費回収率と⑥汚水処理原価は、人口減少により営業収益が年々減少していくため、４年ごとに使用料の見直しを行い、改善を図っていく。
⑦施設利用率については、流域下水道に接続しているため処理場を有しておらず0％となっている。
⑧水洗化率は、下水道未接続世帯の多くが高齢者単独世帯であり、今後大幅な新規利用者数の増は見込めない。</t>
    <rPh sb="8" eb="10">
      <t>チホウ</t>
    </rPh>
    <rPh sb="293" eb="295">
      <t>ミナオ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</si>
</sst>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15" fillId="0" borderId="6" xfId="0" applyFont="1" applyFill="1" applyBorder="1" applyAlignment="1" applyProtection="1">
      <alignment horizontal="left" vertical="top" wrapText="1"/>
      <protection locked="0"/>
    </xf>
    <xf numFmtId="0" fontId="15" fillId="0" borderId="0" xfId="0" applyFont="1" applyFill="1" applyBorder="1" applyAlignment="1" applyProtection="1">
      <alignment horizontal="left" vertical="top" wrapText="1"/>
      <protection locked="0"/>
    </xf>
    <xf numFmtId="0" fontId="15" fillId="0" borderId="7" xfId="0" applyFont="1" applyFill="1" applyBorder="1" applyAlignment="1" applyProtection="1">
      <alignment horizontal="left" vertical="top" wrapText="1"/>
      <protection locked="0"/>
    </xf>
    <xf numFmtId="0" fontId="15" fillId="0" borderId="8" xfId="0" applyFont="1" applyFill="1" applyBorder="1" applyAlignment="1" applyProtection="1">
      <alignment horizontal="left" vertical="top" wrapText="1"/>
      <protection locked="0"/>
    </xf>
    <xf numFmtId="0" fontId="15" fillId="0" borderId="1" xfId="0" applyFont="1" applyFill="1" applyBorder="1" applyAlignment="1" applyProtection="1">
      <alignment horizontal="left" vertical="top" wrapText="1"/>
      <protection locked="0"/>
    </xf>
    <xf numFmtId="0" fontId="15" fillId="0" borderId="9" xfId="0" applyFont="1" applyFill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0.01</c:v>
                </c:pt>
                <c:pt idx="3">
                  <c:v>0.01</c:v>
                </c:pt>
                <c:pt idx="4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F1-4FC7-8D3F-E91B559EF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773072"/>
        <c:axId val="443786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0.09</c:v>
                </c:pt>
                <c:pt idx="3">
                  <c:v>0.17</c:v>
                </c:pt>
                <c:pt idx="4">
                  <c:v>0.13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F1-4FC7-8D3F-E91B559EF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3773072"/>
        <c:axId val="443786136"/>
      </c:lineChart>
      <c:dateAx>
        <c:axId val="4437730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43786136"/>
        <c:crosses val="autoZero"/>
        <c:auto val="1"/>
        <c:lblOffset val="100"/>
        <c:baseTimeUnit val="years"/>
      </c:dateAx>
      <c:valAx>
        <c:axId val="443786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43773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D0-4A3A-8BC2-D1A4D8880A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679816"/>
        <c:axId val="44468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65.28</c:v>
                </c:pt>
                <c:pt idx="3">
                  <c:v>64.92</c:v>
                </c:pt>
                <c:pt idx="4">
                  <c:v>64.14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D0-4A3A-8BC2-D1A4D8880A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679816"/>
        <c:axId val="444680208"/>
      </c:lineChart>
      <c:dateAx>
        <c:axId val="4446798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44680208"/>
        <c:crosses val="autoZero"/>
        <c:auto val="1"/>
        <c:lblOffset val="100"/>
        <c:baseTimeUnit val="years"/>
      </c:dateAx>
      <c:valAx>
        <c:axId val="44468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44679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88.05</c:v>
                </c:pt>
                <c:pt idx="3">
                  <c:v>88.06</c:v>
                </c:pt>
                <c:pt idx="4">
                  <c:v>88.04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A6-4C26-8E4F-83959B87F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026504"/>
        <c:axId val="445026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92.72</c:v>
                </c:pt>
                <c:pt idx="3">
                  <c:v>92.88</c:v>
                </c:pt>
                <c:pt idx="4">
                  <c:v>92.9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A6-4C26-8E4F-83959B87F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026504"/>
        <c:axId val="445026896"/>
      </c:lineChart>
      <c:dateAx>
        <c:axId val="4450265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45026896"/>
        <c:crosses val="autoZero"/>
        <c:auto val="1"/>
        <c:lblOffset val="100"/>
        <c:baseTimeUnit val="years"/>
      </c:dateAx>
      <c:valAx>
        <c:axId val="445026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450265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101.81</c:v>
                </c:pt>
                <c:pt idx="3">
                  <c:v>100.07</c:v>
                </c:pt>
                <c:pt idx="4">
                  <c:v>99.04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48-4A40-B68E-D63DE6E486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844128"/>
        <c:axId val="444272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107.85</c:v>
                </c:pt>
                <c:pt idx="3">
                  <c:v>108.04</c:v>
                </c:pt>
                <c:pt idx="4">
                  <c:v>107.49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48-4A40-B68E-D63DE6E486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3844128"/>
        <c:axId val="444272560"/>
      </c:lineChart>
      <c:dateAx>
        <c:axId val="4438441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44272560"/>
        <c:crosses val="autoZero"/>
        <c:auto val="1"/>
        <c:lblOffset val="100"/>
        <c:baseTimeUnit val="years"/>
      </c:dateAx>
      <c:valAx>
        <c:axId val="444272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438441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3.84</c:v>
                </c:pt>
                <c:pt idx="3">
                  <c:v>7.68</c:v>
                </c:pt>
                <c:pt idx="4">
                  <c:v>11.21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E0-4093-A145-66EAD7A164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306984"/>
        <c:axId val="444313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23.79</c:v>
                </c:pt>
                <c:pt idx="3">
                  <c:v>25.66</c:v>
                </c:pt>
                <c:pt idx="4">
                  <c:v>27.46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E0-4093-A145-66EAD7A164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306984"/>
        <c:axId val="444313512"/>
      </c:lineChart>
      <c:dateAx>
        <c:axId val="4443069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44313512"/>
        <c:crosses val="autoZero"/>
        <c:auto val="1"/>
        <c:lblOffset val="100"/>
        <c:baseTimeUnit val="years"/>
      </c:dateAx>
      <c:valAx>
        <c:axId val="444313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443069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0.68</c:v>
                </c:pt>
                <c:pt idx="3">
                  <c:v>0.68</c:v>
                </c:pt>
                <c:pt idx="4">
                  <c:v>0.74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A9-4799-8A2E-94BA617BD1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241912"/>
        <c:axId val="443087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1.22</c:v>
                </c:pt>
                <c:pt idx="3">
                  <c:v>1.61</c:v>
                </c:pt>
                <c:pt idx="4">
                  <c:v>2.08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A9-4799-8A2E-94BA617BD1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241912"/>
        <c:axId val="443087368"/>
      </c:lineChart>
      <c:dateAx>
        <c:axId val="4442419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43087368"/>
        <c:crosses val="autoZero"/>
        <c:auto val="1"/>
        <c:lblOffset val="100"/>
        <c:baseTimeUnit val="years"/>
      </c:dateAx>
      <c:valAx>
        <c:axId val="443087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442419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E7-4BD2-BA25-B78C820E15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412280"/>
        <c:axId val="444412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4.72</c:v>
                </c:pt>
                <c:pt idx="3">
                  <c:v>4.49</c:v>
                </c:pt>
                <c:pt idx="4">
                  <c:v>5.41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E7-4BD2-BA25-B78C820E15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412280"/>
        <c:axId val="444412672"/>
      </c:lineChart>
      <c:dateAx>
        <c:axId val="4444122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44412672"/>
        <c:crosses val="autoZero"/>
        <c:auto val="1"/>
        <c:lblOffset val="100"/>
        <c:baseTimeUnit val="years"/>
      </c:dateAx>
      <c:valAx>
        <c:axId val="444412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44412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8.7200000000000006</c:v>
                </c:pt>
                <c:pt idx="3">
                  <c:v>8.64</c:v>
                </c:pt>
                <c:pt idx="4">
                  <c:v>7.71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CC-48B7-ABA3-6972E28813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411888"/>
        <c:axId val="444411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67.930000000000007</c:v>
                </c:pt>
                <c:pt idx="3">
                  <c:v>68.53</c:v>
                </c:pt>
                <c:pt idx="4">
                  <c:v>69.180000000000007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CC-48B7-ABA3-6972E28813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411888"/>
        <c:axId val="444411496"/>
      </c:lineChart>
      <c:dateAx>
        <c:axId val="4444118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44411496"/>
        <c:crosses val="autoZero"/>
        <c:auto val="1"/>
        <c:lblOffset val="100"/>
        <c:baseTimeUnit val="years"/>
      </c:dateAx>
      <c:valAx>
        <c:axId val="444411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44411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1810.5</c:v>
                </c:pt>
                <c:pt idx="3">
                  <c:v>1713.21</c:v>
                </c:pt>
                <c:pt idx="4">
                  <c:v>1639.9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38-4B92-AAE4-08034A788E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414632"/>
        <c:axId val="444415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857.88</c:v>
                </c:pt>
                <c:pt idx="3">
                  <c:v>825.1</c:v>
                </c:pt>
                <c:pt idx="4">
                  <c:v>789.87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38-4B92-AAE4-08034A788E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414632"/>
        <c:axId val="444415024"/>
      </c:lineChart>
      <c:dateAx>
        <c:axId val="4444146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44415024"/>
        <c:crosses val="autoZero"/>
        <c:auto val="1"/>
        <c:lblOffset val="100"/>
        <c:baseTimeUnit val="years"/>
      </c:dateAx>
      <c:valAx>
        <c:axId val="444415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444146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99.73</c:v>
                </c:pt>
                <c:pt idx="3">
                  <c:v>98.61</c:v>
                </c:pt>
                <c:pt idx="4">
                  <c:v>99.57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1F-439D-A173-8F23840186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089328"/>
        <c:axId val="444677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94.97</c:v>
                </c:pt>
                <c:pt idx="3">
                  <c:v>97.07</c:v>
                </c:pt>
                <c:pt idx="4">
                  <c:v>98.06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1F-439D-A173-8F23840186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3089328"/>
        <c:axId val="444677072"/>
      </c:lineChart>
      <c:dateAx>
        <c:axId val="4430893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44677072"/>
        <c:crosses val="autoZero"/>
        <c:auto val="1"/>
        <c:lblOffset val="100"/>
        <c:baseTimeUnit val="years"/>
      </c:dateAx>
      <c:valAx>
        <c:axId val="444677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430893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191.07</c:v>
                </c:pt>
                <c:pt idx="3">
                  <c:v>193.71</c:v>
                </c:pt>
                <c:pt idx="4">
                  <c:v>191.96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49-408C-8AE8-7F63C965B1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678248"/>
        <c:axId val="444678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159.49</c:v>
                </c:pt>
                <c:pt idx="3">
                  <c:v>157.81</c:v>
                </c:pt>
                <c:pt idx="4">
                  <c:v>157.37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49-408C-8AE8-7F63C965B1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678248"/>
        <c:axId val="444678640"/>
      </c:lineChart>
      <c:dateAx>
        <c:axId val="4446782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44678640"/>
        <c:crosses val="autoZero"/>
        <c:auto val="1"/>
        <c:lblOffset val="100"/>
        <c:baseTimeUnit val="years"/>
      </c:dateAx>
      <c:valAx>
        <c:axId val="444678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446782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【106.11】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【652.82】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【138.29】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【97.61】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【39.74】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/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</row>
    <row r="3" spans="1:78" ht="9.75" customHeight="1" x14ac:dyDescent="0.2">
      <c r="A3" s="2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</row>
    <row r="4" spans="1:78" ht="9.75" customHeight="1" x14ac:dyDescent="0.2">
      <c r="A4" s="2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68" t="str">
        <f>データ!H6</f>
        <v>鳥取県　倉吉市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51" t="s">
        <v>1</v>
      </c>
      <c r="C7" s="51"/>
      <c r="D7" s="51"/>
      <c r="E7" s="51"/>
      <c r="F7" s="51"/>
      <c r="G7" s="51"/>
      <c r="H7" s="51"/>
      <c r="I7" s="51" t="s">
        <v>2</v>
      </c>
      <c r="J7" s="51"/>
      <c r="K7" s="51"/>
      <c r="L7" s="51"/>
      <c r="M7" s="51"/>
      <c r="N7" s="51"/>
      <c r="O7" s="51"/>
      <c r="P7" s="51" t="s">
        <v>3</v>
      </c>
      <c r="Q7" s="51"/>
      <c r="R7" s="51"/>
      <c r="S7" s="51"/>
      <c r="T7" s="51"/>
      <c r="U7" s="51"/>
      <c r="V7" s="51"/>
      <c r="W7" s="51" t="s">
        <v>4</v>
      </c>
      <c r="X7" s="51"/>
      <c r="Y7" s="51"/>
      <c r="Z7" s="51"/>
      <c r="AA7" s="51"/>
      <c r="AB7" s="51"/>
      <c r="AC7" s="51"/>
      <c r="AD7" s="51" t="s">
        <v>5</v>
      </c>
      <c r="AE7" s="51"/>
      <c r="AF7" s="51"/>
      <c r="AG7" s="51"/>
      <c r="AH7" s="51"/>
      <c r="AI7" s="51"/>
      <c r="AJ7" s="51"/>
      <c r="AK7" s="3"/>
      <c r="AL7" s="51" t="s">
        <v>6</v>
      </c>
      <c r="AM7" s="51"/>
      <c r="AN7" s="51"/>
      <c r="AO7" s="51"/>
      <c r="AP7" s="51"/>
      <c r="AQ7" s="51"/>
      <c r="AR7" s="51"/>
      <c r="AS7" s="51"/>
      <c r="AT7" s="51" t="s">
        <v>7</v>
      </c>
      <c r="AU7" s="51"/>
      <c r="AV7" s="51"/>
      <c r="AW7" s="51"/>
      <c r="AX7" s="51"/>
      <c r="AY7" s="51"/>
      <c r="AZ7" s="51"/>
      <c r="BA7" s="51"/>
      <c r="BB7" s="51" t="s">
        <v>8</v>
      </c>
      <c r="BC7" s="51"/>
      <c r="BD7" s="51"/>
      <c r="BE7" s="51"/>
      <c r="BF7" s="51"/>
      <c r="BG7" s="51"/>
      <c r="BH7" s="51"/>
      <c r="BI7" s="51"/>
      <c r="BJ7" s="3"/>
      <c r="BK7" s="3"/>
      <c r="BL7" s="69" t="s">
        <v>9</v>
      </c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1"/>
    </row>
    <row r="8" spans="1:78" ht="18.75" customHeight="1" x14ac:dyDescent="0.2">
      <c r="A8" s="2"/>
      <c r="B8" s="65" t="str">
        <f>データ!I6</f>
        <v>法適用</v>
      </c>
      <c r="C8" s="65"/>
      <c r="D8" s="65"/>
      <c r="E8" s="65"/>
      <c r="F8" s="65"/>
      <c r="G8" s="65"/>
      <c r="H8" s="65"/>
      <c r="I8" s="65" t="str">
        <f>データ!J6</f>
        <v>下水道事業</v>
      </c>
      <c r="J8" s="65"/>
      <c r="K8" s="65"/>
      <c r="L8" s="65"/>
      <c r="M8" s="65"/>
      <c r="N8" s="65"/>
      <c r="O8" s="65"/>
      <c r="P8" s="65" t="str">
        <f>データ!K6</f>
        <v>公共下水道</v>
      </c>
      <c r="Q8" s="65"/>
      <c r="R8" s="65"/>
      <c r="S8" s="65"/>
      <c r="T8" s="65"/>
      <c r="U8" s="65"/>
      <c r="V8" s="65"/>
      <c r="W8" s="65" t="str">
        <f>データ!L6</f>
        <v>Bd1</v>
      </c>
      <c r="X8" s="65"/>
      <c r="Y8" s="65"/>
      <c r="Z8" s="65"/>
      <c r="AA8" s="65"/>
      <c r="AB8" s="65"/>
      <c r="AC8" s="65"/>
      <c r="AD8" s="66" t="str">
        <f>データ!$M$6</f>
        <v>非設置</v>
      </c>
      <c r="AE8" s="66"/>
      <c r="AF8" s="66"/>
      <c r="AG8" s="66"/>
      <c r="AH8" s="66"/>
      <c r="AI8" s="66"/>
      <c r="AJ8" s="66"/>
      <c r="AK8" s="3"/>
      <c r="AL8" s="45">
        <f>データ!S6</f>
        <v>44969</v>
      </c>
      <c r="AM8" s="45"/>
      <c r="AN8" s="45"/>
      <c r="AO8" s="45"/>
      <c r="AP8" s="45"/>
      <c r="AQ8" s="45"/>
      <c r="AR8" s="45"/>
      <c r="AS8" s="45"/>
      <c r="AT8" s="46">
        <f>データ!T6</f>
        <v>272.06</v>
      </c>
      <c r="AU8" s="46"/>
      <c r="AV8" s="46"/>
      <c r="AW8" s="46"/>
      <c r="AX8" s="46"/>
      <c r="AY8" s="46"/>
      <c r="AZ8" s="46"/>
      <c r="BA8" s="46"/>
      <c r="BB8" s="46">
        <f>データ!U6</f>
        <v>165.29</v>
      </c>
      <c r="BC8" s="46"/>
      <c r="BD8" s="46"/>
      <c r="BE8" s="46"/>
      <c r="BF8" s="46"/>
      <c r="BG8" s="46"/>
      <c r="BH8" s="46"/>
      <c r="BI8" s="46"/>
      <c r="BJ8" s="3"/>
      <c r="BK8" s="3"/>
      <c r="BL8" s="61" t="s">
        <v>10</v>
      </c>
      <c r="BM8" s="62"/>
      <c r="BN8" s="63" t="s">
        <v>11</v>
      </c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4"/>
    </row>
    <row r="9" spans="1:78" ht="18.75" customHeight="1" x14ac:dyDescent="0.2">
      <c r="A9" s="2"/>
      <c r="B9" s="51" t="s">
        <v>12</v>
      </c>
      <c r="C9" s="51"/>
      <c r="D9" s="51"/>
      <c r="E9" s="51"/>
      <c r="F9" s="51"/>
      <c r="G9" s="51"/>
      <c r="H9" s="51"/>
      <c r="I9" s="51" t="s">
        <v>13</v>
      </c>
      <c r="J9" s="51"/>
      <c r="K9" s="51"/>
      <c r="L9" s="51"/>
      <c r="M9" s="51"/>
      <c r="N9" s="51"/>
      <c r="O9" s="51"/>
      <c r="P9" s="51" t="s">
        <v>14</v>
      </c>
      <c r="Q9" s="51"/>
      <c r="R9" s="51"/>
      <c r="S9" s="51"/>
      <c r="T9" s="51"/>
      <c r="U9" s="51"/>
      <c r="V9" s="51"/>
      <c r="W9" s="51" t="s">
        <v>15</v>
      </c>
      <c r="X9" s="51"/>
      <c r="Y9" s="51"/>
      <c r="Z9" s="51"/>
      <c r="AA9" s="51"/>
      <c r="AB9" s="51"/>
      <c r="AC9" s="51"/>
      <c r="AD9" s="51" t="s">
        <v>16</v>
      </c>
      <c r="AE9" s="51"/>
      <c r="AF9" s="51"/>
      <c r="AG9" s="51"/>
      <c r="AH9" s="51"/>
      <c r="AI9" s="51"/>
      <c r="AJ9" s="51"/>
      <c r="AK9" s="3"/>
      <c r="AL9" s="51" t="s">
        <v>17</v>
      </c>
      <c r="AM9" s="51"/>
      <c r="AN9" s="51"/>
      <c r="AO9" s="51"/>
      <c r="AP9" s="51"/>
      <c r="AQ9" s="51"/>
      <c r="AR9" s="51"/>
      <c r="AS9" s="51"/>
      <c r="AT9" s="51" t="s">
        <v>18</v>
      </c>
      <c r="AU9" s="51"/>
      <c r="AV9" s="51"/>
      <c r="AW9" s="51"/>
      <c r="AX9" s="51"/>
      <c r="AY9" s="51"/>
      <c r="AZ9" s="51"/>
      <c r="BA9" s="51"/>
      <c r="BB9" s="51" t="s">
        <v>19</v>
      </c>
      <c r="BC9" s="51"/>
      <c r="BD9" s="51"/>
      <c r="BE9" s="51"/>
      <c r="BF9" s="51"/>
      <c r="BG9" s="51"/>
      <c r="BH9" s="51"/>
      <c r="BI9" s="51"/>
      <c r="BJ9" s="3"/>
      <c r="BK9" s="3"/>
      <c r="BL9" s="52" t="s">
        <v>20</v>
      </c>
      <c r="BM9" s="53"/>
      <c r="BN9" s="54" t="s">
        <v>21</v>
      </c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5"/>
    </row>
    <row r="10" spans="1:78" ht="18.75" customHeight="1" x14ac:dyDescent="0.2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>
        <f>データ!O6</f>
        <v>46.43</v>
      </c>
      <c r="J10" s="46"/>
      <c r="K10" s="46"/>
      <c r="L10" s="46"/>
      <c r="M10" s="46"/>
      <c r="N10" s="46"/>
      <c r="O10" s="46"/>
      <c r="P10" s="46">
        <f>データ!P6</f>
        <v>76.150000000000006</v>
      </c>
      <c r="Q10" s="46"/>
      <c r="R10" s="46"/>
      <c r="S10" s="46"/>
      <c r="T10" s="46"/>
      <c r="U10" s="46"/>
      <c r="V10" s="46"/>
      <c r="W10" s="46">
        <f>データ!Q6</f>
        <v>96.67</v>
      </c>
      <c r="X10" s="46"/>
      <c r="Y10" s="46"/>
      <c r="Z10" s="46"/>
      <c r="AA10" s="46"/>
      <c r="AB10" s="46"/>
      <c r="AC10" s="46"/>
      <c r="AD10" s="45">
        <f>データ!R6</f>
        <v>3531</v>
      </c>
      <c r="AE10" s="45"/>
      <c r="AF10" s="45"/>
      <c r="AG10" s="45"/>
      <c r="AH10" s="45"/>
      <c r="AI10" s="45"/>
      <c r="AJ10" s="45"/>
      <c r="AK10" s="2"/>
      <c r="AL10" s="45">
        <f>データ!V6</f>
        <v>34016</v>
      </c>
      <c r="AM10" s="45"/>
      <c r="AN10" s="45"/>
      <c r="AO10" s="45"/>
      <c r="AP10" s="45"/>
      <c r="AQ10" s="45"/>
      <c r="AR10" s="45"/>
      <c r="AS10" s="45"/>
      <c r="AT10" s="46">
        <f>データ!W6</f>
        <v>10.84</v>
      </c>
      <c r="AU10" s="46"/>
      <c r="AV10" s="46"/>
      <c r="AW10" s="46"/>
      <c r="AX10" s="46"/>
      <c r="AY10" s="46"/>
      <c r="AZ10" s="46"/>
      <c r="BA10" s="46"/>
      <c r="BB10" s="46">
        <f>データ!X6</f>
        <v>3138.01</v>
      </c>
      <c r="BC10" s="46"/>
      <c r="BD10" s="46"/>
      <c r="BE10" s="46"/>
      <c r="BF10" s="46"/>
      <c r="BG10" s="46"/>
      <c r="BH10" s="46"/>
      <c r="BI10" s="46"/>
      <c r="BJ10" s="2"/>
      <c r="BK10" s="2"/>
      <c r="BL10" s="47" t="s">
        <v>22</v>
      </c>
      <c r="BM10" s="48"/>
      <c r="BN10" s="49" t="s">
        <v>23</v>
      </c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50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2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2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2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115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2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2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2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2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2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2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2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2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2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2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2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2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2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2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2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2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2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2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2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2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2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2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2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2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2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2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2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2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2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2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2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114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2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2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2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2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2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2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2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2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2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2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2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2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2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2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2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2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2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2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2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113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2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2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2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2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2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2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2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2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2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2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2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2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2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2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2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2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2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hidden="1" x14ac:dyDescent="0.2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2">
      <c r="B85" s="12"/>
      <c r="C85" s="12"/>
      <c r="D85" s="12"/>
      <c r="E85" s="12" t="str">
        <f>データ!AI6</f>
        <v>【106.11】</v>
      </c>
      <c r="F85" s="12" t="str">
        <f>データ!AT6</f>
        <v>【3.15】</v>
      </c>
      <c r="G85" s="12" t="str">
        <f>データ!BE6</f>
        <v>【73.44】</v>
      </c>
      <c r="H85" s="12" t="str">
        <f>データ!BP6</f>
        <v>【652.82】</v>
      </c>
      <c r="I85" s="12" t="str">
        <f>データ!CA6</f>
        <v>【97.61】</v>
      </c>
      <c r="J85" s="12" t="str">
        <f>データ!CL6</f>
        <v>【138.29】</v>
      </c>
      <c r="K85" s="12" t="str">
        <f>データ!CW6</f>
        <v>【59.10】</v>
      </c>
      <c r="L85" s="12" t="str">
        <f>データ!DH6</f>
        <v>【95.82】</v>
      </c>
      <c r="M85" s="12" t="str">
        <f>データ!DS6</f>
        <v>【39.74】</v>
      </c>
      <c r="N85" s="12" t="str">
        <f>データ!ED6</f>
        <v>【7.62】</v>
      </c>
      <c r="O85" s="12" t="str">
        <f>データ!EO6</f>
        <v>【0.23】</v>
      </c>
    </row>
  </sheetData>
  <sheetProtection algorithmName="SHA-512" hashValue="XXe9E+ts5FTRDiJ0vFYLKeN1uTi4lUl/d5yk4CrdYkGePZpjZKm3h6mFniO2B/VeI7TjqDIDU1hTf9PhOlhETw==" saltValue="UbrAZYGxKKgyYv6HMNCvjQ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P9:V9"/>
    <mergeCell ref="W9:AC9"/>
    <mergeCell ref="AD9:AJ9"/>
    <mergeCell ref="AL8:AS8"/>
    <mergeCell ref="AL9:AS9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AL10:AS10"/>
    <mergeCell ref="AT10:BA10"/>
    <mergeCell ref="BB10:BI10"/>
    <mergeCell ref="BL10:BM10"/>
    <mergeCell ref="BN10:BY10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2" x14ac:dyDescent="0.2"/>
  <cols>
    <col min="2" max="144" width="11.88671875" customWidth="1"/>
  </cols>
  <sheetData>
    <row r="1" spans="1:148" x14ac:dyDescent="0.2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2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2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3" t="s">
        <v>52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53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54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8" x14ac:dyDescent="0.2">
      <c r="A4" s="14" t="s">
        <v>55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56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57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58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59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60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61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62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63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64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65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66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8" x14ac:dyDescent="0.2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2">
      <c r="A6" s="14" t="s">
        <v>95</v>
      </c>
      <c r="B6" s="19">
        <f>B7</f>
        <v>2022</v>
      </c>
      <c r="C6" s="19">
        <f t="shared" ref="C6:X6" si="3">C7</f>
        <v>312037</v>
      </c>
      <c r="D6" s="19">
        <f t="shared" si="3"/>
        <v>46</v>
      </c>
      <c r="E6" s="19">
        <f t="shared" si="3"/>
        <v>17</v>
      </c>
      <c r="F6" s="19">
        <f t="shared" si="3"/>
        <v>1</v>
      </c>
      <c r="G6" s="19">
        <f t="shared" si="3"/>
        <v>0</v>
      </c>
      <c r="H6" s="19" t="str">
        <f t="shared" si="3"/>
        <v>鳥取県　倉吉市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公共下水道</v>
      </c>
      <c r="L6" s="19" t="str">
        <f t="shared" si="3"/>
        <v>Bd1</v>
      </c>
      <c r="M6" s="19" t="str">
        <f t="shared" si="3"/>
        <v>非設置</v>
      </c>
      <c r="N6" s="20" t="str">
        <f t="shared" si="3"/>
        <v>-</v>
      </c>
      <c r="O6" s="20">
        <f t="shared" si="3"/>
        <v>46.43</v>
      </c>
      <c r="P6" s="20">
        <f t="shared" si="3"/>
        <v>76.150000000000006</v>
      </c>
      <c r="Q6" s="20">
        <f t="shared" si="3"/>
        <v>96.67</v>
      </c>
      <c r="R6" s="20">
        <f t="shared" si="3"/>
        <v>3531</v>
      </c>
      <c r="S6" s="20">
        <f t="shared" si="3"/>
        <v>44969</v>
      </c>
      <c r="T6" s="20">
        <f t="shared" si="3"/>
        <v>272.06</v>
      </c>
      <c r="U6" s="20">
        <f t="shared" si="3"/>
        <v>165.29</v>
      </c>
      <c r="V6" s="20">
        <f t="shared" si="3"/>
        <v>34016</v>
      </c>
      <c r="W6" s="20">
        <f t="shared" si="3"/>
        <v>10.84</v>
      </c>
      <c r="X6" s="20">
        <f t="shared" si="3"/>
        <v>3138.01</v>
      </c>
      <c r="Y6" s="21" t="str">
        <f>IF(Y7="",NA(),Y7)</f>
        <v>-</v>
      </c>
      <c r="Z6" s="21" t="str">
        <f t="shared" ref="Z6:AH6" si="4">IF(Z7="",NA(),Z7)</f>
        <v>-</v>
      </c>
      <c r="AA6" s="21">
        <f t="shared" si="4"/>
        <v>101.81</v>
      </c>
      <c r="AB6" s="21">
        <f t="shared" si="4"/>
        <v>100.07</v>
      </c>
      <c r="AC6" s="21">
        <f t="shared" si="4"/>
        <v>99.04</v>
      </c>
      <c r="AD6" s="21" t="str">
        <f t="shared" si="4"/>
        <v>-</v>
      </c>
      <c r="AE6" s="21" t="str">
        <f t="shared" si="4"/>
        <v>-</v>
      </c>
      <c r="AF6" s="21">
        <f t="shared" si="4"/>
        <v>107.85</v>
      </c>
      <c r="AG6" s="21">
        <f t="shared" si="4"/>
        <v>108.04</v>
      </c>
      <c r="AH6" s="21">
        <f t="shared" si="4"/>
        <v>107.49</v>
      </c>
      <c r="AI6" s="20" t="str">
        <f>IF(AI7="","",IF(AI7="-","【-】","【"&amp;SUBSTITUTE(TEXT(AI7,"#,##0.00"),"-","△")&amp;"】"))</f>
        <v>【106.11】</v>
      </c>
      <c r="AJ6" s="21" t="str">
        <f>IF(AJ7="",NA(),AJ7)</f>
        <v>-</v>
      </c>
      <c r="AK6" s="21" t="str">
        <f t="shared" ref="AK6:AS6" si="5">IF(AK7="",NA(),AK7)</f>
        <v>-</v>
      </c>
      <c r="AL6" s="20">
        <f t="shared" si="5"/>
        <v>0</v>
      </c>
      <c r="AM6" s="20">
        <f t="shared" si="5"/>
        <v>0</v>
      </c>
      <c r="AN6" s="20">
        <f t="shared" si="5"/>
        <v>0</v>
      </c>
      <c r="AO6" s="21" t="str">
        <f t="shared" si="5"/>
        <v>-</v>
      </c>
      <c r="AP6" s="21" t="str">
        <f t="shared" si="5"/>
        <v>-</v>
      </c>
      <c r="AQ6" s="21">
        <f t="shared" si="5"/>
        <v>4.72</v>
      </c>
      <c r="AR6" s="21">
        <f t="shared" si="5"/>
        <v>4.49</v>
      </c>
      <c r="AS6" s="21">
        <f t="shared" si="5"/>
        <v>5.41</v>
      </c>
      <c r="AT6" s="20" t="str">
        <f>IF(AT7="","",IF(AT7="-","【-】","【"&amp;SUBSTITUTE(TEXT(AT7,"#,##0.00"),"-","△")&amp;"】"))</f>
        <v>【3.15】</v>
      </c>
      <c r="AU6" s="21" t="str">
        <f>IF(AU7="",NA(),AU7)</f>
        <v>-</v>
      </c>
      <c r="AV6" s="21" t="str">
        <f t="shared" ref="AV6:BD6" si="6">IF(AV7="",NA(),AV7)</f>
        <v>-</v>
      </c>
      <c r="AW6" s="21">
        <f t="shared" si="6"/>
        <v>8.7200000000000006</v>
      </c>
      <c r="AX6" s="21">
        <f t="shared" si="6"/>
        <v>8.64</v>
      </c>
      <c r="AY6" s="21">
        <f t="shared" si="6"/>
        <v>7.71</v>
      </c>
      <c r="AZ6" s="21" t="str">
        <f t="shared" si="6"/>
        <v>-</v>
      </c>
      <c r="BA6" s="21" t="str">
        <f t="shared" si="6"/>
        <v>-</v>
      </c>
      <c r="BB6" s="21">
        <f t="shared" si="6"/>
        <v>67.930000000000007</v>
      </c>
      <c r="BC6" s="21">
        <f t="shared" si="6"/>
        <v>68.53</v>
      </c>
      <c r="BD6" s="21">
        <f t="shared" si="6"/>
        <v>69.180000000000007</v>
      </c>
      <c r="BE6" s="20" t="str">
        <f>IF(BE7="","",IF(BE7="-","【-】","【"&amp;SUBSTITUTE(TEXT(BE7,"#,##0.00"),"-","△")&amp;"】"))</f>
        <v>【73.44】</v>
      </c>
      <c r="BF6" s="21" t="str">
        <f>IF(BF7="",NA(),BF7)</f>
        <v>-</v>
      </c>
      <c r="BG6" s="21" t="str">
        <f t="shared" ref="BG6:BO6" si="7">IF(BG7="",NA(),BG7)</f>
        <v>-</v>
      </c>
      <c r="BH6" s="21">
        <f t="shared" si="7"/>
        <v>1810.5</v>
      </c>
      <c r="BI6" s="21">
        <f t="shared" si="7"/>
        <v>1713.21</v>
      </c>
      <c r="BJ6" s="21">
        <f t="shared" si="7"/>
        <v>1639.9</v>
      </c>
      <c r="BK6" s="21" t="str">
        <f t="shared" si="7"/>
        <v>-</v>
      </c>
      <c r="BL6" s="21" t="str">
        <f t="shared" si="7"/>
        <v>-</v>
      </c>
      <c r="BM6" s="21">
        <f t="shared" si="7"/>
        <v>857.88</v>
      </c>
      <c r="BN6" s="21">
        <f t="shared" si="7"/>
        <v>825.1</v>
      </c>
      <c r="BO6" s="21">
        <f t="shared" si="7"/>
        <v>789.87</v>
      </c>
      <c r="BP6" s="20" t="str">
        <f>IF(BP7="","",IF(BP7="-","【-】","【"&amp;SUBSTITUTE(TEXT(BP7,"#,##0.00"),"-","△")&amp;"】"))</f>
        <v>【652.82】</v>
      </c>
      <c r="BQ6" s="21" t="str">
        <f>IF(BQ7="",NA(),BQ7)</f>
        <v>-</v>
      </c>
      <c r="BR6" s="21" t="str">
        <f t="shared" ref="BR6:BZ6" si="8">IF(BR7="",NA(),BR7)</f>
        <v>-</v>
      </c>
      <c r="BS6" s="21">
        <f t="shared" si="8"/>
        <v>99.73</v>
      </c>
      <c r="BT6" s="21">
        <f t="shared" si="8"/>
        <v>98.61</v>
      </c>
      <c r="BU6" s="21">
        <f t="shared" si="8"/>
        <v>99.57</v>
      </c>
      <c r="BV6" s="21" t="str">
        <f t="shared" si="8"/>
        <v>-</v>
      </c>
      <c r="BW6" s="21" t="str">
        <f t="shared" si="8"/>
        <v>-</v>
      </c>
      <c r="BX6" s="21">
        <f t="shared" si="8"/>
        <v>94.97</v>
      </c>
      <c r="BY6" s="21">
        <f t="shared" si="8"/>
        <v>97.07</v>
      </c>
      <c r="BZ6" s="21">
        <f t="shared" si="8"/>
        <v>98.06</v>
      </c>
      <c r="CA6" s="20" t="str">
        <f>IF(CA7="","",IF(CA7="-","【-】","【"&amp;SUBSTITUTE(TEXT(CA7,"#,##0.00"),"-","△")&amp;"】"))</f>
        <v>【97.61】</v>
      </c>
      <c r="CB6" s="21" t="str">
        <f>IF(CB7="",NA(),CB7)</f>
        <v>-</v>
      </c>
      <c r="CC6" s="21" t="str">
        <f t="shared" ref="CC6:CK6" si="9">IF(CC7="",NA(),CC7)</f>
        <v>-</v>
      </c>
      <c r="CD6" s="21">
        <f t="shared" si="9"/>
        <v>191.07</v>
      </c>
      <c r="CE6" s="21">
        <f t="shared" si="9"/>
        <v>193.71</v>
      </c>
      <c r="CF6" s="21">
        <f t="shared" si="9"/>
        <v>191.96</v>
      </c>
      <c r="CG6" s="21" t="str">
        <f t="shared" si="9"/>
        <v>-</v>
      </c>
      <c r="CH6" s="21" t="str">
        <f t="shared" si="9"/>
        <v>-</v>
      </c>
      <c r="CI6" s="21">
        <f t="shared" si="9"/>
        <v>159.49</v>
      </c>
      <c r="CJ6" s="21">
        <f t="shared" si="9"/>
        <v>157.81</v>
      </c>
      <c r="CK6" s="21">
        <f t="shared" si="9"/>
        <v>157.37</v>
      </c>
      <c r="CL6" s="20" t="str">
        <f>IF(CL7="","",IF(CL7="-","【-】","【"&amp;SUBSTITUTE(TEXT(CL7,"#,##0.00"),"-","△")&amp;"】"))</f>
        <v>【138.29】</v>
      </c>
      <c r="CM6" s="21" t="str">
        <f>IF(CM7="",NA(),CM7)</f>
        <v>-</v>
      </c>
      <c r="CN6" s="21" t="str">
        <f t="shared" ref="CN6:CV6" si="10">IF(CN7="",NA(),CN7)</f>
        <v>-</v>
      </c>
      <c r="CO6" s="21" t="str">
        <f t="shared" si="10"/>
        <v>-</v>
      </c>
      <c r="CP6" s="21" t="str">
        <f t="shared" si="10"/>
        <v>-</v>
      </c>
      <c r="CQ6" s="21" t="str">
        <f t="shared" si="10"/>
        <v>-</v>
      </c>
      <c r="CR6" s="21" t="str">
        <f t="shared" si="10"/>
        <v>-</v>
      </c>
      <c r="CS6" s="21" t="str">
        <f t="shared" si="10"/>
        <v>-</v>
      </c>
      <c r="CT6" s="21">
        <f t="shared" si="10"/>
        <v>65.28</v>
      </c>
      <c r="CU6" s="21">
        <f t="shared" si="10"/>
        <v>64.92</v>
      </c>
      <c r="CV6" s="21">
        <f t="shared" si="10"/>
        <v>64.14</v>
      </c>
      <c r="CW6" s="20" t="str">
        <f>IF(CW7="","",IF(CW7="-","【-】","【"&amp;SUBSTITUTE(TEXT(CW7,"#,##0.00"),"-","△")&amp;"】"))</f>
        <v>【59.10】</v>
      </c>
      <c r="CX6" s="21" t="str">
        <f>IF(CX7="",NA(),CX7)</f>
        <v>-</v>
      </c>
      <c r="CY6" s="21" t="str">
        <f t="shared" ref="CY6:DG6" si="11">IF(CY7="",NA(),CY7)</f>
        <v>-</v>
      </c>
      <c r="CZ6" s="21">
        <f t="shared" si="11"/>
        <v>88.05</v>
      </c>
      <c r="DA6" s="21">
        <f t="shared" si="11"/>
        <v>88.06</v>
      </c>
      <c r="DB6" s="21">
        <f t="shared" si="11"/>
        <v>88.04</v>
      </c>
      <c r="DC6" s="21" t="str">
        <f t="shared" si="11"/>
        <v>-</v>
      </c>
      <c r="DD6" s="21" t="str">
        <f t="shared" si="11"/>
        <v>-</v>
      </c>
      <c r="DE6" s="21">
        <f t="shared" si="11"/>
        <v>92.72</v>
      </c>
      <c r="DF6" s="21">
        <f t="shared" si="11"/>
        <v>92.88</v>
      </c>
      <c r="DG6" s="21">
        <f t="shared" si="11"/>
        <v>92.9</v>
      </c>
      <c r="DH6" s="20" t="str">
        <f>IF(DH7="","",IF(DH7="-","【-】","【"&amp;SUBSTITUTE(TEXT(DH7,"#,##0.00"),"-","△")&amp;"】"))</f>
        <v>【95.82】</v>
      </c>
      <c r="DI6" s="21" t="str">
        <f>IF(DI7="",NA(),DI7)</f>
        <v>-</v>
      </c>
      <c r="DJ6" s="21" t="str">
        <f t="shared" ref="DJ6:DR6" si="12">IF(DJ7="",NA(),DJ7)</f>
        <v>-</v>
      </c>
      <c r="DK6" s="21">
        <f t="shared" si="12"/>
        <v>3.84</v>
      </c>
      <c r="DL6" s="21">
        <f t="shared" si="12"/>
        <v>7.68</v>
      </c>
      <c r="DM6" s="21">
        <f t="shared" si="12"/>
        <v>11.21</v>
      </c>
      <c r="DN6" s="21" t="str">
        <f t="shared" si="12"/>
        <v>-</v>
      </c>
      <c r="DO6" s="21" t="str">
        <f t="shared" si="12"/>
        <v>-</v>
      </c>
      <c r="DP6" s="21">
        <f t="shared" si="12"/>
        <v>23.79</v>
      </c>
      <c r="DQ6" s="21">
        <f t="shared" si="12"/>
        <v>25.66</v>
      </c>
      <c r="DR6" s="21">
        <f t="shared" si="12"/>
        <v>27.46</v>
      </c>
      <c r="DS6" s="20" t="str">
        <f>IF(DS7="","",IF(DS7="-","【-】","【"&amp;SUBSTITUTE(TEXT(DS7,"#,##0.00"),"-","△")&amp;"】"))</f>
        <v>【39.74】</v>
      </c>
      <c r="DT6" s="21" t="str">
        <f>IF(DT7="",NA(),DT7)</f>
        <v>-</v>
      </c>
      <c r="DU6" s="21" t="str">
        <f t="shared" ref="DU6:EC6" si="13">IF(DU7="",NA(),DU7)</f>
        <v>-</v>
      </c>
      <c r="DV6" s="21">
        <f t="shared" si="13"/>
        <v>0.68</v>
      </c>
      <c r="DW6" s="21">
        <f t="shared" si="13"/>
        <v>0.68</v>
      </c>
      <c r="DX6" s="21">
        <f t="shared" si="13"/>
        <v>0.74</v>
      </c>
      <c r="DY6" s="21" t="str">
        <f t="shared" si="13"/>
        <v>-</v>
      </c>
      <c r="DZ6" s="21" t="str">
        <f t="shared" si="13"/>
        <v>-</v>
      </c>
      <c r="EA6" s="21">
        <f t="shared" si="13"/>
        <v>1.22</v>
      </c>
      <c r="EB6" s="21">
        <f t="shared" si="13"/>
        <v>1.61</v>
      </c>
      <c r="EC6" s="21">
        <f t="shared" si="13"/>
        <v>2.08</v>
      </c>
      <c r="ED6" s="20" t="str">
        <f>IF(ED7="","",IF(ED7="-","【-】","【"&amp;SUBSTITUTE(TEXT(ED7,"#,##0.00"),"-","△")&amp;"】"))</f>
        <v>【7.62】</v>
      </c>
      <c r="EE6" s="21" t="str">
        <f>IF(EE7="",NA(),EE7)</f>
        <v>-</v>
      </c>
      <c r="EF6" s="21" t="str">
        <f t="shared" ref="EF6:EN6" si="14">IF(EF7="",NA(),EF7)</f>
        <v>-</v>
      </c>
      <c r="EG6" s="21">
        <f t="shared" si="14"/>
        <v>0.01</v>
      </c>
      <c r="EH6" s="21">
        <f t="shared" si="14"/>
        <v>0.01</v>
      </c>
      <c r="EI6" s="21">
        <f t="shared" si="14"/>
        <v>0.01</v>
      </c>
      <c r="EJ6" s="21" t="str">
        <f t="shared" si="14"/>
        <v>-</v>
      </c>
      <c r="EK6" s="21" t="str">
        <f t="shared" si="14"/>
        <v>-</v>
      </c>
      <c r="EL6" s="21">
        <f t="shared" si="14"/>
        <v>0.09</v>
      </c>
      <c r="EM6" s="21">
        <f t="shared" si="14"/>
        <v>0.17</v>
      </c>
      <c r="EN6" s="21">
        <f t="shared" si="14"/>
        <v>0.13</v>
      </c>
      <c r="EO6" s="20" t="str">
        <f>IF(EO7="","",IF(EO7="-","【-】","【"&amp;SUBSTITUTE(TEXT(EO7,"#,##0.00"),"-","△")&amp;"】"))</f>
        <v>【0.23】</v>
      </c>
    </row>
    <row r="7" spans="1:148" s="22" customFormat="1" x14ac:dyDescent="0.2">
      <c r="A7" s="14"/>
      <c r="B7" s="23">
        <v>2022</v>
      </c>
      <c r="C7" s="23">
        <v>312037</v>
      </c>
      <c r="D7" s="23">
        <v>46</v>
      </c>
      <c r="E7" s="23">
        <v>17</v>
      </c>
      <c r="F7" s="23">
        <v>1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46.43</v>
      </c>
      <c r="P7" s="24">
        <v>76.150000000000006</v>
      </c>
      <c r="Q7" s="24">
        <v>96.67</v>
      </c>
      <c r="R7" s="24">
        <v>3531</v>
      </c>
      <c r="S7" s="24">
        <v>44969</v>
      </c>
      <c r="T7" s="24">
        <v>272.06</v>
      </c>
      <c r="U7" s="24">
        <v>165.29</v>
      </c>
      <c r="V7" s="24">
        <v>34016</v>
      </c>
      <c r="W7" s="24">
        <v>10.84</v>
      </c>
      <c r="X7" s="24">
        <v>3138.01</v>
      </c>
      <c r="Y7" s="24" t="s">
        <v>102</v>
      </c>
      <c r="Z7" s="24" t="s">
        <v>102</v>
      </c>
      <c r="AA7" s="24">
        <v>101.81</v>
      </c>
      <c r="AB7" s="24">
        <v>100.07</v>
      </c>
      <c r="AC7" s="24">
        <v>99.04</v>
      </c>
      <c r="AD7" s="24" t="s">
        <v>102</v>
      </c>
      <c r="AE7" s="24" t="s">
        <v>102</v>
      </c>
      <c r="AF7" s="24">
        <v>107.85</v>
      </c>
      <c r="AG7" s="24">
        <v>108.04</v>
      </c>
      <c r="AH7" s="24">
        <v>107.49</v>
      </c>
      <c r="AI7" s="24">
        <v>106.11</v>
      </c>
      <c r="AJ7" s="24" t="s">
        <v>102</v>
      </c>
      <c r="AK7" s="24" t="s">
        <v>102</v>
      </c>
      <c r="AL7" s="24">
        <v>0</v>
      </c>
      <c r="AM7" s="24">
        <v>0</v>
      </c>
      <c r="AN7" s="24">
        <v>0</v>
      </c>
      <c r="AO7" s="24" t="s">
        <v>102</v>
      </c>
      <c r="AP7" s="24" t="s">
        <v>102</v>
      </c>
      <c r="AQ7" s="24">
        <v>4.72</v>
      </c>
      <c r="AR7" s="24">
        <v>4.49</v>
      </c>
      <c r="AS7" s="24">
        <v>5.41</v>
      </c>
      <c r="AT7" s="24">
        <v>3.15</v>
      </c>
      <c r="AU7" s="24" t="s">
        <v>102</v>
      </c>
      <c r="AV7" s="24" t="s">
        <v>102</v>
      </c>
      <c r="AW7" s="24">
        <v>8.7200000000000006</v>
      </c>
      <c r="AX7" s="24">
        <v>8.64</v>
      </c>
      <c r="AY7" s="24">
        <v>7.71</v>
      </c>
      <c r="AZ7" s="24" t="s">
        <v>102</v>
      </c>
      <c r="BA7" s="24" t="s">
        <v>102</v>
      </c>
      <c r="BB7" s="24">
        <v>67.930000000000007</v>
      </c>
      <c r="BC7" s="24">
        <v>68.53</v>
      </c>
      <c r="BD7" s="24">
        <v>69.180000000000007</v>
      </c>
      <c r="BE7" s="24">
        <v>73.44</v>
      </c>
      <c r="BF7" s="24" t="s">
        <v>102</v>
      </c>
      <c r="BG7" s="24" t="s">
        <v>102</v>
      </c>
      <c r="BH7" s="24">
        <v>1810.5</v>
      </c>
      <c r="BI7" s="24">
        <v>1713.21</v>
      </c>
      <c r="BJ7" s="24">
        <v>1639.9</v>
      </c>
      <c r="BK7" s="24" t="s">
        <v>102</v>
      </c>
      <c r="BL7" s="24" t="s">
        <v>102</v>
      </c>
      <c r="BM7" s="24">
        <v>857.88</v>
      </c>
      <c r="BN7" s="24">
        <v>825.1</v>
      </c>
      <c r="BO7" s="24">
        <v>789.87</v>
      </c>
      <c r="BP7" s="24">
        <v>652.82000000000005</v>
      </c>
      <c r="BQ7" s="24" t="s">
        <v>102</v>
      </c>
      <c r="BR7" s="24" t="s">
        <v>102</v>
      </c>
      <c r="BS7" s="24">
        <v>99.73</v>
      </c>
      <c r="BT7" s="24">
        <v>98.61</v>
      </c>
      <c r="BU7" s="24">
        <v>99.57</v>
      </c>
      <c r="BV7" s="24" t="s">
        <v>102</v>
      </c>
      <c r="BW7" s="24" t="s">
        <v>102</v>
      </c>
      <c r="BX7" s="24">
        <v>94.97</v>
      </c>
      <c r="BY7" s="24">
        <v>97.07</v>
      </c>
      <c r="BZ7" s="24">
        <v>98.06</v>
      </c>
      <c r="CA7" s="24">
        <v>97.61</v>
      </c>
      <c r="CB7" s="24" t="s">
        <v>102</v>
      </c>
      <c r="CC7" s="24" t="s">
        <v>102</v>
      </c>
      <c r="CD7" s="24">
        <v>191.07</v>
      </c>
      <c r="CE7" s="24">
        <v>193.71</v>
      </c>
      <c r="CF7" s="24">
        <v>191.96</v>
      </c>
      <c r="CG7" s="24" t="s">
        <v>102</v>
      </c>
      <c r="CH7" s="24" t="s">
        <v>102</v>
      </c>
      <c r="CI7" s="24">
        <v>159.49</v>
      </c>
      <c r="CJ7" s="24">
        <v>157.81</v>
      </c>
      <c r="CK7" s="24">
        <v>157.37</v>
      </c>
      <c r="CL7" s="24">
        <v>138.29</v>
      </c>
      <c r="CM7" s="24" t="s">
        <v>102</v>
      </c>
      <c r="CN7" s="24" t="s">
        <v>102</v>
      </c>
      <c r="CO7" s="24" t="s">
        <v>102</v>
      </c>
      <c r="CP7" s="24" t="s">
        <v>102</v>
      </c>
      <c r="CQ7" s="24" t="s">
        <v>102</v>
      </c>
      <c r="CR7" s="24" t="s">
        <v>102</v>
      </c>
      <c r="CS7" s="24" t="s">
        <v>102</v>
      </c>
      <c r="CT7" s="24">
        <v>65.28</v>
      </c>
      <c r="CU7" s="24">
        <v>64.92</v>
      </c>
      <c r="CV7" s="24">
        <v>64.14</v>
      </c>
      <c r="CW7" s="24">
        <v>59.1</v>
      </c>
      <c r="CX7" s="24" t="s">
        <v>102</v>
      </c>
      <c r="CY7" s="24" t="s">
        <v>102</v>
      </c>
      <c r="CZ7" s="24">
        <v>88.05</v>
      </c>
      <c r="DA7" s="24">
        <v>88.06</v>
      </c>
      <c r="DB7" s="24">
        <v>88.04</v>
      </c>
      <c r="DC7" s="24" t="s">
        <v>102</v>
      </c>
      <c r="DD7" s="24" t="s">
        <v>102</v>
      </c>
      <c r="DE7" s="24">
        <v>92.72</v>
      </c>
      <c r="DF7" s="24">
        <v>92.88</v>
      </c>
      <c r="DG7" s="24">
        <v>92.9</v>
      </c>
      <c r="DH7" s="24">
        <v>95.82</v>
      </c>
      <c r="DI7" s="24" t="s">
        <v>102</v>
      </c>
      <c r="DJ7" s="24" t="s">
        <v>102</v>
      </c>
      <c r="DK7" s="24">
        <v>3.84</v>
      </c>
      <c r="DL7" s="24">
        <v>7.68</v>
      </c>
      <c r="DM7" s="24">
        <v>11.21</v>
      </c>
      <c r="DN7" s="24" t="s">
        <v>102</v>
      </c>
      <c r="DO7" s="24" t="s">
        <v>102</v>
      </c>
      <c r="DP7" s="24">
        <v>23.79</v>
      </c>
      <c r="DQ7" s="24">
        <v>25.66</v>
      </c>
      <c r="DR7" s="24">
        <v>27.46</v>
      </c>
      <c r="DS7" s="24">
        <v>39.74</v>
      </c>
      <c r="DT7" s="24" t="s">
        <v>102</v>
      </c>
      <c r="DU7" s="24" t="s">
        <v>102</v>
      </c>
      <c r="DV7" s="24">
        <v>0.68</v>
      </c>
      <c r="DW7" s="24">
        <v>0.68</v>
      </c>
      <c r="DX7" s="24">
        <v>0.74</v>
      </c>
      <c r="DY7" s="24" t="s">
        <v>102</v>
      </c>
      <c r="DZ7" s="24" t="s">
        <v>102</v>
      </c>
      <c r="EA7" s="24">
        <v>1.22</v>
      </c>
      <c r="EB7" s="24">
        <v>1.61</v>
      </c>
      <c r="EC7" s="24">
        <v>2.08</v>
      </c>
      <c r="ED7" s="24">
        <v>7.62</v>
      </c>
      <c r="EE7" s="24" t="s">
        <v>102</v>
      </c>
      <c r="EF7" s="24" t="s">
        <v>102</v>
      </c>
      <c r="EG7" s="24">
        <v>0.01</v>
      </c>
      <c r="EH7" s="24">
        <v>0.01</v>
      </c>
      <c r="EI7" s="24">
        <v>0.01</v>
      </c>
      <c r="EJ7" s="24" t="s">
        <v>102</v>
      </c>
      <c r="EK7" s="24" t="s">
        <v>102</v>
      </c>
      <c r="EL7" s="24">
        <v>0.09</v>
      </c>
      <c r="EM7" s="24">
        <v>0.17</v>
      </c>
      <c r="EN7" s="24">
        <v>0.13</v>
      </c>
      <c r="EO7" s="24">
        <v>0.23</v>
      </c>
    </row>
    <row r="8" spans="1:148" x14ac:dyDescent="0.2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2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2">
      <c r="A10" s="26" t="s">
        <v>46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8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2">
      <c r="B12">
        <v>1</v>
      </c>
      <c r="C12">
        <v>1</v>
      </c>
      <c r="D12">
        <v>2</v>
      </c>
      <c r="E12">
        <v>3</v>
      </c>
      <c r="F12">
        <v>4</v>
      </c>
      <c r="G12" t="s">
        <v>109</v>
      </c>
    </row>
    <row r="13" spans="1:148" x14ac:dyDescent="0.2">
      <c r="B13" t="s">
        <v>110</v>
      </c>
      <c r="C13" t="s">
        <v>111</v>
      </c>
      <c r="D13" t="s">
        <v>111</v>
      </c>
      <c r="E13" t="s">
        <v>111</v>
      </c>
      <c r="F13" t="s">
        <v>111</v>
      </c>
      <c r="G13" t="s">
        <v>112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2024-01-29T04:39:20Z</cp:lastPrinted>
  <dcterms:created xsi:type="dcterms:W3CDTF">2023-12-12T00:49:58Z</dcterms:created>
  <dcterms:modified xsi:type="dcterms:W3CDTF">2024-02-07T06:15:13Z</dcterms:modified>
  <cp:category/>
</cp:coreProperties>
</file>