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.27.179\share254\産業振興総室\企業立地推進チーム\■条例・要綱関係\＜作業中＞R5.7産業成長応援条例改正\産業未来共創事業助成条例\③要綱改正の起案\起案用\一般投資型\"/>
    </mc:Choice>
  </mc:AlternateContent>
  <bookViews>
    <workbookView xWindow="0" yWindow="0" windowWidth="14410" windowHeight="7500"/>
  </bookViews>
  <sheets>
    <sheet name="Sheet1" sheetId="1" r:id="rId1"/>
  </sheets>
  <definedNames>
    <definedName name="_xlnm.Print_Area" localSheetId="0">Sheet1!$A$1:$S$46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5" i="1" l="1"/>
  <c r="O31" i="1" l="1"/>
  <c r="O15" i="1"/>
  <c r="O20" i="1" l="1"/>
  <c r="P9" i="1" l="1"/>
  <c r="F22" i="1"/>
  <c r="O21" i="1"/>
  <c r="O16" i="1"/>
  <c r="O14" i="1"/>
  <c r="J39" i="1" l="1"/>
  <c r="O37" i="1"/>
  <c r="O30" i="1"/>
  <c r="P7" i="1"/>
  <c r="F19" i="1"/>
  <c r="J23" i="1" s="1"/>
  <c r="O22" i="1" s="1"/>
  <c r="O36" i="1" l="1"/>
  <c r="O38" i="1" s="1"/>
  <c r="O46" i="1" s="1"/>
  <c r="F38" i="1"/>
  <c r="F41" i="1" s="1"/>
  <c r="O32" i="1"/>
  <c r="O33" i="1" s="1"/>
  <c r="O17" i="1"/>
  <c r="O25" i="1" s="1"/>
  <c r="O41" i="1" l="1"/>
  <c r="O45" i="1" s="1"/>
  <c r="F25" i="1"/>
  <c r="F45" i="1" s="1"/>
</calcChain>
</file>

<file path=xl/sharedStrings.xml><?xml version="1.0" encoding="utf-8"?>
<sst xmlns="http://schemas.openxmlformats.org/spreadsheetml/2006/main" count="134" uniqueCount="55">
  <si>
    <t>千円</t>
    <rPh sb="0" eb="2">
      <t>センエン</t>
    </rPh>
    <phoneticPr fontId="1"/>
  </si>
  <si>
    <t>賃借料（５年間）</t>
    <rPh sb="0" eb="3">
      <t>チンシャクリョウ</t>
    </rPh>
    <rPh sb="5" eb="7">
      <t>ネンカン</t>
    </rPh>
    <phoneticPr fontId="1"/>
  </si>
  <si>
    <t>計</t>
    <rPh sb="0" eb="1">
      <t>ケイ</t>
    </rPh>
    <phoneticPr fontId="1"/>
  </si>
  <si>
    <t>（加算）</t>
    <rPh sb="1" eb="3">
      <t>カサン</t>
    </rPh>
    <phoneticPr fontId="1"/>
  </si>
  <si>
    <t>なし</t>
    <phoneticPr fontId="1"/>
  </si>
  <si>
    <t>）</t>
    <phoneticPr fontId="1"/>
  </si>
  <si>
    <t>補助対象経費</t>
    <rPh sb="0" eb="2">
      <t>ホジョ</t>
    </rPh>
    <rPh sb="2" eb="4">
      <t>タイショウ</t>
    </rPh>
    <rPh sb="4" eb="6">
      <t>ケイヒ</t>
    </rPh>
    <phoneticPr fontId="1"/>
  </si>
  <si>
    <t>補助限度額</t>
    <rPh sb="0" eb="2">
      <t>ホジョ</t>
    </rPh>
    <rPh sb="2" eb="4">
      <t>ゲンド</t>
    </rPh>
    <rPh sb="4" eb="5">
      <t>ガク</t>
    </rPh>
    <phoneticPr fontId="1"/>
  </si>
  <si>
    <t>補助率</t>
    <rPh sb="0" eb="3">
      <t>ホジョリツ</t>
    </rPh>
    <phoneticPr fontId="1"/>
  </si>
  <si>
    <t>補助金額</t>
    <rPh sb="0" eb="2">
      <t>ホジョ</t>
    </rPh>
    <rPh sb="2" eb="4">
      <t>キンガク</t>
    </rPh>
    <phoneticPr fontId="1"/>
  </si>
  <si>
    <t>土地・建物・
償却資産</t>
    <rPh sb="7" eb="9">
      <t>ショウキャク</t>
    </rPh>
    <rPh sb="9" eb="11">
      <t>シサン</t>
    </rPh>
    <phoneticPr fontId="1"/>
  </si>
  <si>
    <t>その他</t>
    <rPh sb="2" eb="3">
      <t>ホカ</t>
    </rPh>
    <phoneticPr fontId="1"/>
  </si>
  <si>
    <t>円</t>
    <rPh sb="0" eb="1">
      <t>エン</t>
    </rPh>
    <phoneticPr fontId="1"/>
  </si>
  <si>
    <t>　投下固定資産額</t>
    <phoneticPr fontId="1"/>
  </si>
  <si>
    <t>10億円</t>
    <rPh sb="2" eb="4">
      <t>オクエン</t>
    </rPh>
    <phoneticPr fontId="1"/>
  </si>
  <si>
    <t>計　1⃣</t>
    <rPh sb="0" eb="1">
      <t>ケイ</t>
    </rPh>
    <phoneticPr fontId="1"/>
  </si>
  <si>
    <t>あり（</t>
    <phoneticPr fontId="1"/>
  </si>
  <si>
    <t>４　合計</t>
    <rPh sb="2" eb="4">
      <t>ゴウケイ</t>
    </rPh>
    <phoneticPr fontId="1"/>
  </si>
  <si>
    <t>補助対象経費</t>
    <rPh sb="0" eb="2">
      <t>ホジョ</t>
    </rPh>
    <rPh sb="2" eb="4">
      <t>タイショウ</t>
    </rPh>
    <rPh sb="4" eb="6">
      <t>ケイヒ</t>
    </rPh>
    <phoneticPr fontId="1"/>
  </si>
  <si>
    <t>補助金額</t>
    <rPh sb="0" eb="2">
      <t>ホジョ</t>
    </rPh>
    <rPh sb="2" eb="4">
      <t>キンガク</t>
    </rPh>
    <phoneticPr fontId="1"/>
  </si>
  <si>
    <t>合計（1⃣＋2⃣）</t>
    <rPh sb="0" eb="2">
      <t>ゴウケイ</t>
    </rPh>
    <phoneticPr fontId="1"/>
  </si>
  <si>
    <t>計　2⃣</t>
    <rPh sb="0" eb="1">
      <t>ケイ</t>
    </rPh>
    <phoneticPr fontId="1"/>
  </si>
  <si>
    <t>※</t>
    <phoneticPr fontId="1"/>
  </si>
  <si>
    <t>には関数が入力されています。</t>
    <rPh sb="2" eb="4">
      <t>カンスウ</t>
    </rPh>
    <rPh sb="5" eb="7">
      <t>ニュウリョク</t>
    </rPh>
    <phoneticPr fontId="1"/>
  </si>
  <si>
    <t>※本様式は様式第１号の４に記載した内訳から作成してください。</t>
    <rPh sb="1" eb="2">
      <t>ホン</t>
    </rPh>
    <rPh sb="2" eb="4">
      <t>ヨウシキ</t>
    </rPh>
    <rPh sb="5" eb="7">
      <t>ヨウシキ</t>
    </rPh>
    <rPh sb="7" eb="8">
      <t>ダイ</t>
    </rPh>
    <rPh sb="9" eb="10">
      <t>ゴウ</t>
    </rPh>
    <rPh sb="13" eb="15">
      <t>キサイ</t>
    </rPh>
    <rPh sb="17" eb="19">
      <t>ウチワケ</t>
    </rPh>
    <rPh sb="21" eb="23">
      <t>サクセイ</t>
    </rPh>
    <phoneticPr fontId="1"/>
  </si>
  <si>
    <t>対象事業に係る事業計画書（３　事業費総括表）</t>
    <rPh sb="15" eb="18">
      <t>ジギョウヒ</t>
    </rPh>
    <rPh sb="18" eb="21">
      <t>ソウカツヒョウ</t>
    </rPh>
    <phoneticPr fontId="1"/>
  </si>
  <si>
    <t>　</t>
  </si>
  <si>
    <t>加算はリストから選択します。</t>
    <rPh sb="0" eb="2">
      <t>カサン</t>
    </rPh>
    <rPh sb="8" eb="10">
      <t>センタク</t>
    </rPh>
    <phoneticPr fontId="1"/>
  </si>
  <si>
    <t>補助率はリストから選択します。</t>
    <rPh sb="0" eb="3">
      <t>ホジョリツ</t>
    </rPh>
    <rPh sb="9" eb="11">
      <t>センタク</t>
    </rPh>
    <phoneticPr fontId="1"/>
  </si>
  <si>
    <t>この色のセルのみ入力・選択できます。</t>
    <rPh sb="2" eb="3">
      <t>イロ</t>
    </rPh>
    <rPh sb="8" eb="10">
      <t>ニュウリョク</t>
    </rPh>
    <rPh sb="11" eb="13">
      <t>センタク</t>
    </rPh>
    <phoneticPr fontId="1"/>
  </si>
  <si>
    <t>Ⓓ（Ⓐ＋Ⓑ＋Ⓒ）</t>
    <phoneticPr fontId="1"/>
  </si>
  <si>
    <t>Ⓘ（Ⓖ＋Ⓗ）</t>
    <phoneticPr fontId="1"/>
  </si>
  <si>
    <t>Ⓕ（Ⓐ＋Ⓑ＋Ⓔ）</t>
    <phoneticPr fontId="1"/>
  </si>
  <si>
    <t>Ⓕ　＋　Ⓘ</t>
    <phoneticPr fontId="1"/>
  </si>
  <si>
    <t>Ⓓ　＋　Ⓘ</t>
    <phoneticPr fontId="1"/>
  </si>
  <si>
    <t>１　投資要件</t>
    <rPh sb="2" eb="4">
      <t>トウシ</t>
    </rPh>
    <rPh sb="4" eb="6">
      <t>ヨウケン</t>
    </rPh>
    <phoneticPr fontId="1"/>
  </si>
  <si>
    <t>【全体（社宅等含む）（要件：３０，０００千円超）】</t>
    <rPh sb="4" eb="7">
      <t>シャタクトウ</t>
    </rPh>
    <rPh sb="7" eb="8">
      <t>フク</t>
    </rPh>
    <phoneticPr fontId="1"/>
  </si>
  <si>
    <t>【ＤＸ投資分（加算要件：投資額が全体額の３割以上）】</t>
    <rPh sb="7" eb="11">
      <t>カサンヨウケン</t>
    </rPh>
    <rPh sb="12" eb="15">
      <t>トウシガク</t>
    </rPh>
    <rPh sb="16" eb="19">
      <t>ゼンタイガク</t>
    </rPh>
    <rPh sb="21" eb="22">
      <t>ワリ</t>
    </rPh>
    <rPh sb="22" eb="24">
      <t>イジョウ</t>
    </rPh>
    <phoneticPr fontId="1"/>
  </si>
  <si>
    <r>
      <t xml:space="preserve">Ⓐ投下固定資産額
</t>
    </r>
    <r>
      <rPr>
        <sz val="9"/>
        <rFont val="ＭＳ 明朝"/>
        <family val="1"/>
        <charset val="128"/>
      </rPr>
      <t>（社宅等分以外）</t>
    </r>
    <rPh sb="1" eb="5">
      <t>トウカコテイ</t>
    </rPh>
    <rPh sb="5" eb="7">
      <t>シサン</t>
    </rPh>
    <rPh sb="7" eb="8">
      <t>ガク</t>
    </rPh>
    <rPh sb="10" eb="12">
      <t>シャタク</t>
    </rPh>
    <rPh sb="12" eb="13">
      <t>トウ</t>
    </rPh>
    <rPh sb="13" eb="14">
      <t>ブン</t>
    </rPh>
    <rPh sb="14" eb="16">
      <t>イガイ</t>
    </rPh>
    <phoneticPr fontId="1"/>
  </si>
  <si>
    <r>
      <t xml:space="preserve">Ⓑ投下固定資産額
</t>
    </r>
    <r>
      <rPr>
        <sz val="9"/>
        <rFont val="ＭＳ 明朝"/>
        <family val="1"/>
        <charset val="128"/>
      </rPr>
      <t>（社宅等分）</t>
    </r>
    <rPh sb="1" eb="5">
      <t>トウカコテイ</t>
    </rPh>
    <rPh sb="5" eb="7">
      <t>シサン</t>
    </rPh>
    <rPh sb="7" eb="8">
      <t>ガク</t>
    </rPh>
    <rPh sb="10" eb="12">
      <t>シャタク</t>
    </rPh>
    <rPh sb="12" eb="13">
      <t>トウ</t>
    </rPh>
    <rPh sb="13" eb="14">
      <t>ブン</t>
    </rPh>
    <phoneticPr fontId="1"/>
  </si>
  <si>
    <r>
      <t xml:space="preserve">2,000万円
</t>
    </r>
    <r>
      <rPr>
        <sz val="10"/>
        <rFont val="ＭＳ 明朝"/>
        <family val="1"/>
        <charset val="128"/>
      </rPr>
      <t>（２Ⓑ＋３Ⓑの計）</t>
    </r>
    <rPh sb="5" eb="7">
      <t>マンエン</t>
    </rPh>
    <rPh sb="15" eb="16">
      <t>ケイ</t>
    </rPh>
    <phoneticPr fontId="1"/>
  </si>
  <si>
    <t>Ⓒ賃借料（初年度）</t>
    <rPh sb="1" eb="4">
      <t>チンシャクリョウ</t>
    </rPh>
    <rPh sb="5" eb="8">
      <t>ショネンド</t>
    </rPh>
    <phoneticPr fontId="1"/>
  </si>
  <si>
    <t>Ⓔ賃借料（５年間）</t>
    <rPh sb="1" eb="4">
      <t>チンシャクリョウ</t>
    </rPh>
    <rPh sb="6" eb="8">
      <t>ネンカン</t>
    </rPh>
    <phoneticPr fontId="1"/>
  </si>
  <si>
    <t>Ⓖ投下少額資産</t>
    <rPh sb="1" eb="3">
      <t>トウカ</t>
    </rPh>
    <rPh sb="3" eb="5">
      <t>ショウガク</t>
    </rPh>
    <rPh sb="5" eb="7">
      <t>シサン</t>
    </rPh>
    <phoneticPr fontId="1"/>
  </si>
  <si>
    <t>Ⓗ人材確保経費等</t>
    <rPh sb="1" eb="3">
      <t>ジンザイ</t>
    </rPh>
    <rPh sb="3" eb="5">
      <t>カクホ</t>
    </rPh>
    <rPh sb="5" eb="7">
      <t>ケイヒ</t>
    </rPh>
    <rPh sb="7" eb="8">
      <t>トウ</t>
    </rPh>
    <phoneticPr fontId="1"/>
  </si>
  <si>
    <t>Ⓕ×5% (円)</t>
    <rPh sb="6" eb="7">
      <t>エン</t>
    </rPh>
    <phoneticPr fontId="1"/>
  </si>
  <si>
    <r>
      <t xml:space="preserve">Ⓐ投下固定資産額
</t>
    </r>
    <r>
      <rPr>
        <sz val="9"/>
        <rFont val="ＭＳ 明朝"/>
        <family val="1"/>
        <charset val="128"/>
      </rPr>
      <t>（社宅等分以外）</t>
    </r>
    <rPh sb="1" eb="5">
      <t>トウカコテイ</t>
    </rPh>
    <rPh sb="5" eb="7">
      <t>シサン</t>
    </rPh>
    <rPh sb="7" eb="8">
      <t>ガク</t>
    </rPh>
    <rPh sb="10" eb="13">
      <t>シャタクトウ</t>
    </rPh>
    <rPh sb="13" eb="14">
      <t>ブン</t>
    </rPh>
    <rPh sb="14" eb="16">
      <t>イガイ</t>
    </rPh>
    <phoneticPr fontId="1"/>
  </si>
  <si>
    <t>Ⓗ人材確保経費</t>
    <rPh sb="1" eb="3">
      <t>ジンザイ</t>
    </rPh>
    <rPh sb="3" eb="5">
      <t>カクホ</t>
    </rPh>
    <rPh sb="5" eb="7">
      <t>ケイヒ</t>
    </rPh>
    <phoneticPr fontId="1"/>
  </si>
  <si>
    <t>Ⓕ×5% (円)</t>
    <phoneticPr fontId="1"/>
  </si>
  <si>
    <t>5億円
（重点分野10億円）</t>
    <rPh sb="1" eb="3">
      <t>オクエン</t>
    </rPh>
    <rPh sb="5" eb="9">
      <t>ジュウテンブンヤ</t>
    </rPh>
    <rPh sb="11" eb="13">
      <t>オクエン</t>
    </rPh>
    <phoneticPr fontId="1"/>
  </si>
  <si>
    <t>２　成長・規模拡大型総括表</t>
    <rPh sb="2" eb="4">
      <t>セイチョウ</t>
    </rPh>
    <rPh sb="5" eb="7">
      <t>キボ</t>
    </rPh>
    <rPh sb="7" eb="9">
      <t>カクダイ</t>
    </rPh>
    <rPh sb="9" eb="10">
      <t>カタ</t>
    </rPh>
    <rPh sb="10" eb="13">
      <t>ソウカツヒョウ</t>
    </rPh>
    <phoneticPr fontId="1"/>
  </si>
  <si>
    <t>３　一般投資型総括表</t>
    <rPh sb="2" eb="4">
      <t>イッパン</t>
    </rPh>
    <rPh sb="4" eb="6">
      <t>トウシ</t>
    </rPh>
    <rPh sb="6" eb="7">
      <t>カタ</t>
    </rPh>
    <rPh sb="7" eb="10">
      <t>ソウカツヒョウ</t>
    </rPh>
    <phoneticPr fontId="1"/>
  </si>
  <si>
    <t>様式第１号の３（第１６条関係）</t>
    <phoneticPr fontId="1"/>
  </si>
  <si>
    <t>300千円／人
（3年総額4,500千円）</t>
    <phoneticPr fontId="1"/>
  </si>
  <si>
    <t>300千円／人
（3年総額4,500千円）</t>
    <rPh sb="3" eb="5">
      <t>センエン</t>
    </rPh>
    <rPh sb="6" eb="7">
      <t>ニン</t>
    </rPh>
    <rPh sb="10" eb="11">
      <t>ネン</t>
    </rPh>
    <rPh sb="11" eb="13">
      <t>ソウガク</t>
    </rPh>
    <rPh sb="18" eb="20">
      <t>センエン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</si>
</sst>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2"/>
      <name val="ＭＳ 明朝"/>
      <family val="1"/>
      <charset val="128"/>
    </font>
    <font>
      <sz val="12"/>
      <name val="游ゴシック"/>
      <family val="2"/>
      <charset val="128"/>
      <scheme val="minor"/>
    </font>
    <font>
      <b/>
      <sz val="12"/>
      <name val="ＭＳ 明朝"/>
      <family val="1"/>
      <charset val="128"/>
    </font>
    <font>
      <sz val="14"/>
      <name val="ＭＳ 明朝"/>
      <family val="1"/>
      <charset val="128"/>
    </font>
    <font>
      <b/>
      <sz val="14"/>
      <name val="ＭＳ 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b/>
      <sz val="11"/>
      <name val="游ゴシック"/>
      <family val="2"/>
      <charset val="128"/>
      <scheme val="minor"/>
    </font>
    <font>
      <sz val="10"/>
      <name val="ＭＳ 明朝"/>
      <family val="1"/>
      <charset val="128"/>
    </font>
    <font>
      <sz val="11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</fills>
  <borders count="6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 diagonalUp="1"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 style="hair">
        <color indexed="64"/>
      </diagonal>
    </border>
    <border diagonalUp="1"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 style="hair">
        <color indexed="64"/>
      </diagonal>
    </border>
    <border diagonalUp="1"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 diagonalUp="1"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hair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hair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/>
      <right/>
      <top/>
      <bottom/>
      <diagonal style="hair">
        <color indexed="64"/>
      </diagonal>
    </border>
    <border diagonalUp="1"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 diagonalUp="1"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 diagonalUp="1"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 diagonalUp="1">
      <left style="hair">
        <color indexed="64"/>
      </left>
      <right style="hair">
        <color indexed="64"/>
      </right>
      <top style="thin">
        <color indexed="64"/>
      </top>
      <bottom/>
      <diagonal style="hair">
        <color indexed="64"/>
      </diagonal>
    </border>
    <border diagonalUp="1">
      <left style="hair">
        <color indexed="64"/>
      </left>
      <right style="thin">
        <color indexed="64"/>
      </right>
      <top style="thin">
        <color indexed="64"/>
      </top>
      <bottom/>
      <diagonal style="hair">
        <color indexed="64"/>
      </diagonal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 diagonalUp="1">
      <left style="thin">
        <color indexed="64"/>
      </left>
      <right/>
      <top style="thin">
        <color indexed="64"/>
      </top>
      <bottom/>
      <diagonal style="hair">
        <color indexed="64"/>
      </diagonal>
    </border>
    <border diagonalUp="1">
      <left/>
      <right/>
      <top style="thin">
        <color indexed="64"/>
      </top>
      <bottom/>
      <diagonal style="hair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hair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hair">
        <color indexed="64"/>
      </diagonal>
    </border>
    <border diagonalUp="1">
      <left/>
      <right/>
      <top/>
      <bottom style="thin">
        <color indexed="64"/>
      </bottom>
      <diagonal style="hair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hair">
        <color indexed="64"/>
      </diagonal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/>
      <top/>
      <bottom/>
      <diagonal style="hair">
        <color indexed="64"/>
      </diagonal>
    </border>
    <border diagonalUp="1">
      <left/>
      <right style="thin">
        <color indexed="64"/>
      </right>
      <top/>
      <bottom/>
      <diagonal style="hair">
        <color indexed="64"/>
      </diagonal>
    </border>
    <border>
      <left style="hair">
        <color indexed="64"/>
      </left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155">
    <xf numFmtId="0" fontId="0" fillId="0" borderId="0" xfId="0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horizontal="right" vertical="center"/>
    </xf>
    <xf numFmtId="38" fontId="5" fillId="0" borderId="0" xfId="1" applyFont="1" applyFill="1" applyBorder="1" applyAlignment="1" applyProtection="1">
      <alignment vertical="center"/>
      <protection locked="0"/>
    </xf>
    <xf numFmtId="0" fontId="3" fillId="0" borderId="0" xfId="0" applyFont="1" applyFill="1" applyBorder="1">
      <alignment vertical="center"/>
    </xf>
    <xf numFmtId="38" fontId="5" fillId="0" borderId="0" xfId="0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right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6" fillId="0" borderId="0" xfId="0" applyFont="1">
      <alignment vertical="center"/>
    </xf>
    <xf numFmtId="0" fontId="3" fillId="3" borderId="0" xfId="0" applyFont="1" applyFill="1">
      <alignment vertical="center"/>
    </xf>
    <xf numFmtId="0" fontId="3" fillId="2" borderId="0" xfId="0" applyFont="1" applyFill="1">
      <alignment vertical="center"/>
    </xf>
    <xf numFmtId="0" fontId="3" fillId="0" borderId="5" xfId="0" applyFont="1" applyBorder="1">
      <alignment vertical="center"/>
    </xf>
    <xf numFmtId="0" fontId="3" fillId="0" borderId="5" xfId="0" applyFont="1" applyBorder="1" applyAlignment="1">
      <alignment vertical="center"/>
    </xf>
    <xf numFmtId="0" fontId="3" fillId="0" borderId="25" xfId="0" applyFont="1" applyBorder="1">
      <alignment vertical="center"/>
    </xf>
    <xf numFmtId="0" fontId="3" fillId="0" borderId="25" xfId="0" applyFont="1" applyBorder="1" applyAlignment="1">
      <alignment vertical="center"/>
    </xf>
    <xf numFmtId="0" fontId="3" fillId="0" borderId="0" xfId="0" applyFont="1">
      <alignment vertical="center"/>
    </xf>
    <xf numFmtId="0" fontId="3" fillId="0" borderId="10" xfId="0" applyFont="1" applyBorder="1">
      <alignment vertical="center"/>
    </xf>
    <xf numFmtId="0" fontId="3" fillId="0" borderId="8" xfId="0" applyFont="1" applyBorder="1" applyAlignment="1">
      <alignment vertical="center"/>
    </xf>
    <xf numFmtId="38" fontId="5" fillId="3" borderId="1" xfId="1" applyFont="1" applyFill="1" applyBorder="1" applyAlignment="1" applyProtection="1">
      <alignment vertical="center"/>
      <protection locked="0"/>
    </xf>
    <xf numFmtId="38" fontId="5" fillId="2" borderId="1" xfId="0" applyNumberFormat="1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right" vertical="center"/>
    </xf>
    <xf numFmtId="0" fontId="3" fillId="0" borderId="3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38" fontId="5" fillId="2" borderId="37" xfId="1" applyFont="1" applyFill="1" applyBorder="1" applyAlignment="1">
      <alignment vertical="center"/>
    </xf>
    <xf numFmtId="38" fontId="5" fillId="2" borderId="14" xfId="1" applyFont="1" applyFill="1" applyBorder="1" applyAlignment="1">
      <alignment vertical="center"/>
    </xf>
    <xf numFmtId="38" fontId="5" fillId="2" borderId="38" xfId="1" applyFont="1" applyFill="1" applyBorder="1" applyAlignment="1">
      <alignment vertical="center"/>
    </xf>
    <xf numFmtId="9" fontId="5" fillId="3" borderId="3" xfId="0" applyNumberFormat="1" applyFont="1" applyFill="1" applyBorder="1" applyAlignment="1" applyProtection="1">
      <alignment horizontal="center" vertical="center"/>
      <protection locked="0"/>
    </xf>
    <xf numFmtId="0" fontId="10" fillId="3" borderId="5" xfId="0" applyFont="1" applyFill="1" applyBorder="1" applyAlignment="1" applyProtection="1">
      <alignment horizontal="center" vertical="center"/>
      <protection locked="0"/>
    </xf>
    <xf numFmtId="0" fontId="5" fillId="3" borderId="0" xfId="0" applyFont="1" applyFill="1" applyProtection="1">
      <alignment vertical="center"/>
      <protection locked="0"/>
    </xf>
    <xf numFmtId="38" fontId="5" fillId="3" borderId="3" xfId="1" applyFont="1" applyFill="1" applyBorder="1" applyAlignment="1" applyProtection="1">
      <alignment horizontal="right" vertical="center"/>
      <protection locked="0"/>
    </xf>
    <xf numFmtId="38" fontId="5" fillId="3" borderId="4" xfId="1" applyFont="1" applyFill="1" applyBorder="1" applyAlignment="1" applyProtection="1">
      <alignment horizontal="right" vertical="center"/>
      <protection locked="0"/>
    </xf>
    <xf numFmtId="38" fontId="5" fillId="2" borderId="37" xfId="1" applyFont="1" applyFill="1" applyBorder="1" applyAlignment="1">
      <alignment horizontal="right" vertical="center"/>
    </xf>
    <xf numFmtId="38" fontId="5" fillId="2" borderId="14" xfId="1" applyFont="1" applyFill="1" applyBorder="1" applyAlignment="1">
      <alignment horizontal="right" vertical="center"/>
    </xf>
    <xf numFmtId="38" fontId="5" fillId="2" borderId="38" xfId="1" applyFont="1" applyFill="1" applyBorder="1" applyAlignment="1">
      <alignment horizontal="right" vertical="center"/>
    </xf>
    <xf numFmtId="0" fontId="3" fillId="0" borderId="48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3" fillId="0" borderId="50" xfId="0" applyFont="1" applyBorder="1" applyAlignment="1">
      <alignment horizontal="center" vertical="center"/>
    </xf>
    <xf numFmtId="0" fontId="3" fillId="0" borderId="51" xfId="0" applyFont="1" applyBorder="1" applyAlignment="1">
      <alignment horizontal="center" vertical="center"/>
    </xf>
    <xf numFmtId="0" fontId="3" fillId="0" borderId="52" xfId="0" applyFont="1" applyBorder="1" applyAlignment="1">
      <alignment horizontal="center" vertical="center"/>
    </xf>
    <xf numFmtId="0" fontId="3" fillId="0" borderId="5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38" fontId="5" fillId="3" borderId="37" xfId="1" applyFont="1" applyFill="1" applyBorder="1" applyAlignment="1" applyProtection="1">
      <alignment vertical="center"/>
      <protection locked="0"/>
    </xf>
    <xf numFmtId="38" fontId="5" fillId="3" borderId="14" xfId="1" applyFont="1" applyFill="1" applyBorder="1" applyAlignment="1" applyProtection="1">
      <alignment vertical="center"/>
      <protection locked="0"/>
    </xf>
    <xf numFmtId="38" fontId="5" fillId="3" borderId="38" xfId="1" applyFont="1" applyFill="1" applyBorder="1" applyAlignment="1" applyProtection="1">
      <alignment vertical="center"/>
      <protection locked="0"/>
    </xf>
    <xf numFmtId="38" fontId="5" fillId="2" borderId="46" xfId="0" applyNumberFormat="1" applyFont="1" applyFill="1" applyBorder="1" applyAlignment="1">
      <alignment vertical="center"/>
    </xf>
    <xf numFmtId="0" fontId="5" fillId="2" borderId="47" xfId="0" applyFont="1" applyFill="1" applyBorder="1" applyAlignment="1">
      <alignment vertical="center"/>
    </xf>
    <xf numFmtId="0" fontId="5" fillId="2" borderId="60" xfId="0" applyFont="1" applyFill="1" applyBorder="1" applyAlignment="1">
      <alignment vertical="center"/>
    </xf>
    <xf numFmtId="0" fontId="3" fillId="0" borderId="44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38" fontId="5" fillId="2" borderId="3" xfId="1" applyFont="1" applyFill="1" applyBorder="1" applyAlignment="1">
      <alignment vertical="center"/>
    </xf>
    <xf numFmtId="38" fontId="5" fillId="2" borderId="4" xfId="1" applyFont="1" applyFill="1" applyBorder="1" applyAlignment="1">
      <alignment vertical="center"/>
    </xf>
    <xf numFmtId="38" fontId="5" fillId="3" borderId="9" xfId="1" applyFont="1" applyFill="1" applyBorder="1" applyAlignment="1" applyProtection="1">
      <alignment vertical="center"/>
      <protection locked="0"/>
    </xf>
    <xf numFmtId="38" fontId="5" fillId="2" borderId="3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38" fontId="5" fillId="3" borderId="3" xfId="1" applyFont="1" applyFill="1" applyBorder="1" applyAlignment="1" applyProtection="1">
      <alignment vertical="center"/>
      <protection locked="0"/>
    </xf>
    <xf numFmtId="38" fontId="5" fillId="3" borderId="4" xfId="1" applyFont="1" applyFill="1" applyBorder="1" applyAlignment="1" applyProtection="1">
      <alignment vertical="center"/>
      <protection locked="0"/>
    </xf>
    <xf numFmtId="38" fontId="5" fillId="2" borderId="9" xfId="1" applyFont="1" applyFill="1" applyBorder="1" applyAlignment="1">
      <alignment horizontal="right" vertical="center"/>
    </xf>
    <xf numFmtId="38" fontId="5" fillId="2" borderId="1" xfId="1" applyFont="1" applyFill="1" applyBorder="1" applyAlignment="1">
      <alignment horizontal="right" vertical="center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9" fontId="3" fillId="0" borderId="3" xfId="0" applyNumberFormat="1" applyFont="1" applyBorder="1" applyAlignment="1">
      <alignment horizontal="center" vertical="center"/>
    </xf>
    <xf numFmtId="9" fontId="3" fillId="0" borderId="5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vertical="center" textRotation="255" wrapText="1"/>
    </xf>
    <xf numFmtId="0" fontId="12" fillId="0" borderId="2" xfId="0" applyFont="1" applyBorder="1" applyAlignment="1">
      <alignment vertical="center" textRotation="255" wrapText="1"/>
    </xf>
    <xf numFmtId="0" fontId="3" fillId="0" borderId="2" xfId="0" applyFont="1" applyBorder="1" applyAlignment="1">
      <alignment horizontal="left" vertical="center" indent="1"/>
    </xf>
    <xf numFmtId="0" fontId="3" fillId="0" borderId="2" xfId="0" applyFont="1" applyBorder="1" applyAlignment="1">
      <alignment horizontal="left" vertical="center" wrapText="1" indent="1"/>
    </xf>
    <xf numFmtId="0" fontId="4" fillId="0" borderId="2" xfId="0" applyFont="1" applyBorder="1" applyAlignment="1">
      <alignment horizontal="left" vertical="center" indent="1"/>
    </xf>
    <xf numFmtId="0" fontId="3" fillId="0" borderId="2" xfId="0" applyFont="1" applyBorder="1" applyAlignment="1">
      <alignment horizontal="center" vertical="center" textRotation="255"/>
    </xf>
    <xf numFmtId="0" fontId="3" fillId="0" borderId="3" xfId="0" applyFont="1" applyBorder="1" applyAlignment="1">
      <alignment horizontal="left" vertical="center" indent="1"/>
    </xf>
    <xf numFmtId="0" fontId="3" fillId="0" borderId="4" xfId="0" applyFont="1" applyBorder="1" applyAlignment="1">
      <alignment horizontal="left" vertical="center" indent="1"/>
    </xf>
    <xf numFmtId="0" fontId="3" fillId="0" borderId="5" xfId="0" applyFont="1" applyBorder="1" applyAlignment="1">
      <alignment horizontal="left" vertical="center" indent="1"/>
    </xf>
    <xf numFmtId="0" fontId="3" fillId="0" borderId="8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38" fontId="5" fillId="2" borderId="23" xfId="0" applyNumberFormat="1" applyFont="1" applyFill="1" applyBorder="1">
      <alignment vertical="center"/>
    </xf>
    <xf numFmtId="0" fontId="5" fillId="2" borderId="13" xfId="0" applyFont="1" applyFill="1" applyBorder="1">
      <alignment vertical="center"/>
    </xf>
    <xf numFmtId="0" fontId="5" fillId="2" borderId="24" xfId="0" applyFont="1" applyFill="1" applyBorder="1">
      <alignment vertical="center"/>
    </xf>
    <xf numFmtId="0" fontId="3" fillId="0" borderId="23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55" xfId="0" applyFont="1" applyBorder="1" applyAlignment="1">
      <alignment horizontal="center" vertical="center"/>
    </xf>
    <xf numFmtId="38" fontId="3" fillId="2" borderId="56" xfId="1" applyFont="1" applyFill="1" applyBorder="1" applyAlignment="1">
      <alignment horizontal="center" vertical="center"/>
    </xf>
    <xf numFmtId="0" fontId="3" fillId="0" borderId="8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32" xfId="0" applyFont="1" applyBorder="1" applyAlignment="1">
      <alignment horizontal="center" vertical="center"/>
    </xf>
    <xf numFmtId="38" fontId="5" fillId="2" borderId="6" xfId="0" applyNumberFormat="1" applyFont="1" applyFill="1" applyBorder="1" applyAlignment="1">
      <alignment vertical="center"/>
    </xf>
    <xf numFmtId="0" fontId="5" fillId="2" borderId="7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1" xfId="0" applyFont="1" applyFill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9" fontId="3" fillId="0" borderId="9" xfId="0" applyNumberFormat="1" applyFont="1" applyBorder="1" applyAlignment="1">
      <alignment horizontal="center" vertical="center"/>
    </xf>
    <xf numFmtId="9" fontId="3" fillId="0" borderId="10" xfId="0" applyNumberFormat="1" applyFont="1" applyBorder="1" applyAlignment="1">
      <alignment horizontal="center" vertical="center"/>
    </xf>
    <xf numFmtId="0" fontId="3" fillId="0" borderId="36" xfId="0" applyFont="1" applyBorder="1">
      <alignment vertical="center"/>
    </xf>
    <xf numFmtId="0" fontId="3" fillId="0" borderId="36" xfId="0" applyFont="1" applyBorder="1" applyAlignment="1">
      <alignment vertical="center"/>
    </xf>
    <xf numFmtId="0" fontId="3" fillId="0" borderId="48" xfId="0" applyFont="1" applyBorder="1">
      <alignment vertical="center"/>
    </xf>
    <xf numFmtId="0" fontId="3" fillId="0" borderId="49" xfId="0" applyFont="1" applyBorder="1">
      <alignment vertical="center"/>
    </xf>
    <xf numFmtId="0" fontId="3" fillId="0" borderId="50" xfId="0" applyFont="1" applyBorder="1">
      <alignment vertical="center"/>
    </xf>
    <xf numFmtId="0" fontId="3" fillId="0" borderId="58" xfId="0" applyFont="1" applyBorder="1">
      <alignment vertical="center"/>
    </xf>
    <xf numFmtId="0" fontId="3" fillId="0" borderId="40" xfId="0" applyFont="1" applyBorder="1">
      <alignment vertical="center"/>
    </xf>
    <xf numFmtId="0" fontId="3" fillId="0" borderId="59" xfId="0" applyFont="1" applyBorder="1">
      <alignment vertical="center"/>
    </xf>
    <xf numFmtId="0" fontId="3" fillId="0" borderId="51" xfId="0" applyFont="1" applyBorder="1">
      <alignment vertical="center"/>
    </xf>
    <xf numFmtId="0" fontId="3" fillId="0" borderId="52" xfId="0" applyFont="1" applyBorder="1">
      <alignment vertical="center"/>
    </xf>
    <xf numFmtId="0" fontId="3" fillId="0" borderId="53" xfId="0" applyFont="1" applyBorder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38" fontId="5" fillId="2" borderId="54" xfId="0" applyNumberFormat="1" applyFont="1" applyFill="1" applyBorder="1">
      <alignment vertical="center"/>
    </xf>
    <xf numFmtId="0" fontId="5" fillId="2" borderId="16" xfId="0" applyFont="1" applyFill="1" applyBorder="1">
      <alignment vertical="center"/>
    </xf>
    <xf numFmtId="0" fontId="5" fillId="2" borderId="9" xfId="0" applyFont="1" applyFill="1" applyBorder="1">
      <alignment vertical="center"/>
    </xf>
    <xf numFmtId="0" fontId="5" fillId="2" borderId="1" xfId="0" applyFont="1" applyFill="1" applyBorder="1">
      <alignment vertical="center"/>
    </xf>
    <xf numFmtId="38" fontId="5" fillId="2" borderId="54" xfId="0" applyNumberFormat="1" applyFont="1" applyFill="1" applyBorder="1" applyAlignment="1">
      <alignment horizontal="right" vertical="center"/>
    </xf>
    <xf numFmtId="0" fontId="5" fillId="2" borderId="16" xfId="0" applyFont="1" applyFill="1" applyBorder="1" applyAlignment="1">
      <alignment horizontal="right" vertical="center"/>
    </xf>
    <xf numFmtId="0" fontId="5" fillId="2" borderId="9" xfId="0" applyFont="1" applyFill="1" applyBorder="1" applyAlignment="1">
      <alignment horizontal="right" vertical="center"/>
    </xf>
    <xf numFmtId="0" fontId="3" fillId="0" borderId="57" xfId="0" applyFont="1" applyBorder="1" applyAlignment="1">
      <alignment horizontal="center" vertical="center"/>
    </xf>
    <xf numFmtId="38" fontId="5" fillId="2" borderId="6" xfId="0" applyNumberFormat="1" applyFont="1" applyFill="1" applyBorder="1" applyAlignment="1">
      <alignment horizontal="right" vertical="center"/>
    </xf>
    <xf numFmtId="0" fontId="5" fillId="2" borderId="7" xfId="0" applyFont="1" applyFill="1" applyBorder="1" applyAlignment="1">
      <alignment horizontal="right" vertical="center"/>
    </xf>
    <xf numFmtId="0" fontId="3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9" fontId="3" fillId="0" borderId="2" xfId="0" applyNumberFormat="1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38" fontId="5" fillId="2" borderId="29" xfId="0" applyNumberFormat="1" applyFont="1" applyFill="1" applyBorder="1" applyAlignment="1">
      <alignment horizontal="right" vertical="center"/>
    </xf>
    <xf numFmtId="0" fontId="5" fillId="2" borderId="30" xfId="0" applyFont="1" applyFill="1" applyBorder="1" applyAlignment="1">
      <alignment horizontal="right" vertical="center"/>
    </xf>
    <xf numFmtId="0" fontId="7" fillId="0" borderId="0" xfId="0" applyFont="1" applyAlignment="1">
      <alignment horizontal="center" vertical="center"/>
    </xf>
    <xf numFmtId="38" fontId="5" fillId="2" borderId="29" xfId="0" applyNumberFormat="1" applyFont="1" applyFill="1" applyBorder="1">
      <alignment vertical="center"/>
    </xf>
    <xf numFmtId="0" fontId="5" fillId="2" borderId="30" xfId="0" applyFont="1" applyFill="1" applyBorder="1">
      <alignment vertical="center"/>
    </xf>
    <xf numFmtId="38" fontId="5" fillId="3" borderId="9" xfId="1" applyFont="1" applyFill="1" applyBorder="1" applyAlignment="1" applyProtection="1">
      <alignment horizontal="right" vertical="center"/>
      <protection locked="0"/>
    </xf>
    <xf numFmtId="38" fontId="5" fillId="3" borderId="1" xfId="1" applyFont="1" applyFill="1" applyBorder="1" applyAlignment="1" applyProtection="1">
      <alignment horizontal="right" vertical="center"/>
      <protection locked="0"/>
    </xf>
    <xf numFmtId="38" fontId="5" fillId="2" borderId="0" xfId="0" applyNumberFormat="1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3" fillId="0" borderId="0" xfId="0" applyFont="1">
      <alignment vertical="center"/>
    </xf>
    <xf numFmtId="0" fontId="11" fillId="0" borderId="2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10</xdr:col>
          <xdr:colOff>368300</xdr:colOff>
          <xdr:row>10</xdr:row>
          <xdr:rowOff>234950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63500</xdr:colOff>
          <xdr:row>10</xdr:row>
          <xdr:rowOff>0</xdr:rowOff>
        </xdr:from>
        <xdr:to>
          <xdr:col>12</xdr:col>
          <xdr:colOff>254000</xdr:colOff>
          <xdr:row>10</xdr:row>
          <xdr:rowOff>234950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26</xdr:row>
          <xdr:rowOff>0</xdr:rowOff>
        </xdr:from>
        <xdr:to>
          <xdr:col>10</xdr:col>
          <xdr:colOff>368300</xdr:colOff>
          <xdr:row>26</xdr:row>
          <xdr:rowOff>234950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63500</xdr:colOff>
          <xdr:row>26</xdr:row>
          <xdr:rowOff>0</xdr:rowOff>
        </xdr:from>
        <xdr:to>
          <xdr:col>12</xdr:col>
          <xdr:colOff>254000</xdr:colOff>
          <xdr:row>26</xdr:row>
          <xdr:rowOff>234950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47"/>
  <sheetViews>
    <sheetView tabSelected="1" zoomScaleNormal="100" workbookViewId="0">
      <selection sqref="A1:S47"/>
    </sheetView>
  </sheetViews>
  <sheetFormatPr defaultColWidth="9" defaultRowHeight="20.149999999999999" customHeight="1" x14ac:dyDescent="0.55000000000000004"/>
  <cols>
    <col min="1" max="19" width="5.58203125" style="7" customWidth="1"/>
    <col min="20" max="20" width="9" style="7"/>
    <col min="21" max="21" width="9" style="7" customWidth="1"/>
    <col min="22" max="16384" width="9" style="7"/>
  </cols>
  <sheetData>
    <row r="1" spans="1:22" ht="20.149999999999999" customHeight="1" x14ac:dyDescent="0.55000000000000004">
      <c r="A1" s="16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8" t="s">
        <v>24</v>
      </c>
    </row>
    <row r="2" spans="1:22" ht="20.149999999999999" customHeight="1" x14ac:dyDescent="0.55000000000000004">
      <c r="A2" s="9" t="s">
        <v>52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</row>
    <row r="3" spans="1:22" ht="20.149999999999999" customHeight="1" x14ac:dyDescent="0.55000000000000004">
      <c r="A3" s="146" t="s">
        <v>25</v>
      </c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</row>
    <row r="4" spans="1:22" ht="20.149999999999999" customHeight="1" x14ac:dyDescent="0.55000000000000004">
      <c r="A4" s="16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</row>
    <row r="5" spans="1:22" ht="20.149999999999999" customHeight="1" x14ac:dyDescent="0.55000000000000004">
      <c r="A5" s="9" t="s">
        <v>35</v>
      </c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</row>
    <row r="6" spans="1:22" ht="20.149999999999999" customHeight="1" x14ac:dyDescent="0.55000000000000004">
      <c r="A6" s="16" t="s">
        <v>36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</row>
    <row r="7" spans="1:22" ht="20.149999999999999" customHeight="1" x14ac:dyDescent="0.55000000000000004">
      <c r="A7" s="16" t="s">
        <v>13</v>
      </c>
      <c r="B7" s="16"/>
      <c r="C7" s="16"/>
      <c r="D7" s="19"/>
      <c r="E7" s="19"/>
      <c r="F7" s="19"/>
      <c r="G7" s="16" t="s">
        <v>0</v>
      </c>
      <c r="H7" s="16" t="s">
        <v>1</v>
      </c>
      <c r="I7" s="16"/>
      <c r="J7" s="16"/>
      <c r="K7" s="19"/>
      <c r="L7" s="19"/>
      <c r="M7" s="19"/>
      <c r="N7" s="16" t="s">
        <v>0</v>
      </c>
      <c r="O7" s="16" t="s">
        <v>2</v>
      </c>
      <c r="P7" s="20" t="str">
        <f>IF((D7+K7)&lt;30001,"要件未達成！",D7+K7)</f>
        <v>要件未達成！</v>
      </c>
      <c r="Q7" s="21"/>
      <c r="R7" s="21"/>
      <c r="S7" s="16" t="s">
        <v>0</v>
      </c>
      <c r="T7" s="2" t="s">
        <v>22</v>
      </c>
      <c r="U7" s="10"/>
      <c r="V7" s="7" t="s">
        <v>29</v>
      </c>
    </row>
    <row r="8" spans="1:22" s="1" customFormat="1" ht="20.149999999999999" customHeight="1" x14ac:dyDescent="0.55000000000000004">
      <c r="A8" s="16" t="s">
        <v>37</v>
      </c>
      <c r="D8" s="3"/>
      <c r="E8" s="3"/>
      <c r="F8" s="3"/>
      <c r="G8" s="4"/>
      <c r="H8" s="4"/>
      <c r="I8" s="4"/>
      <c r="J8" s="4"/>
      <c r="K8" s="3"/>
      <c r="L8" s="3"/>
      <c r="M8" s="3"/>
      <c r="N8" s="4"/>
      <c r="O8" s="4"/>
      <c r="P8" s="5"/>
      <c r="Q8" s="6"/>
      <c r="R8" s="6"/>
      <c r="T8" s="2"/>
    </row>
    <row r="9" spans="1:22" ht="20.149999999999999" customHeight="1" x14ac:dyDescent="0.55000000000000004">
      <c r="A9" s="16" t="s">
        <v>13</v>
      </c>
      <c r="B9" s="16"/>
      <c r="C9" s="16"/>
      <c r="D9" s="19"/>
      <c r="E9" s="19"/>
      <c r="F9" s="19"/>
      <c r="G9" s="16" t="s">
        <v>0</v>
      </c>
      <c r="H9" s="16" t="s">
        <v>1</v>
      </c>
      <c r="I9" s="16"/>
      <c r="J9" s="16"/>
      <c r="K9" s="19"/>
      <c r="L9" s="19"/>
      <c r="M9" s="19"/>
      <c r="N9" s="16" t="s">
        <v>0</v>
      </c>
      <c r="O9" s="16" t="s">
        <v>2</v>
      </c>
      <c r="P9" s="20">
        <f>IF((D7+K7)*0.3&gt;D9+K9,"要件未達成！",D9+K9)</f>
        <v>0</v>
      </c>
      <c r="Q9" s="21"/>
      <c r="R9" s="21"/>
      <c r="S9" s="16" t="s">
        <v>0</v>
      </c>
      <c r="T9" s="2" t="s">
        <v>22</v>
      </c>
      <c r="U9" s="10"/>
      <c r="V9" s="7" t="s">
        <v>29</v>
      </c>
    </row>
    <row r="10" spans="1:22" ht="20.149999999999999" customHeight="1" x14ac:dyDescent="0.55000000000000004">
      <c r="A10" s="16"/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</row>
    <row r="11" spans="1:22" ht="20.149999999999999" customHeight="1" x14ac:dyDescent="0.55000000000000004">
      <c r="A11" s="9" t="s">
        <v>50</v>
      </c>
      <c r="B11" s="16"/>
      <c r="C11" s="16"/>
      <c r="D11" s="16"/>
      <c r="E11" s="16"/>
      <c r="F11" s="16"/>
      <c r="G11" s="16"/>
      <c r="H11" s="16"/>
      <c r="I11" s="16" t="s">
        <v>3</v>
      </c>
      <c r="J11" s="16"/>
      <c r="K11" s="16" t="s">
        <v>4</v>
      </c>
      <c r="L11" s="16"/>
      <c r="M11" s="8" t="s">
        <v>16</v>
      </c>
      <c r="N11" s="30" t="s">
        <v>26</v>
      </c>
      <c r="O11" s="30"/>
      <c r="P11" s="30"/>
      <c r="Q11" s="30"/>
      <c r="R11" s="30"/>
      <c r="S11" s="16" t="s">
        <v>5</v>
      </c>
      <c r="T11" s="2" t="s">
        <v>22</v>
      </c>
      <c r="U11" s="7" t="s">
        <v>27</v>
      </c>
    </row>
    <row r="12" spans="1:22" ht="20.149999999999999" customHeight="1" x14ac:dyDescent="0.55000000000000004">
      <c r="A12" s="16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</row>
    <row r="13" spans="1:22" ht="20.149999999999999" customHeight="1" x14ac:dyDescent="0.55000000000000004">
      <c r="A13" s="16"/>
      <c r="B13" s="16"/>
      <c r="C13" s="16"/>
      <c r="D13" s="16"/>
      <c r="E13" s="16"/>
      <c r="F13" s="22" t="s">
        <v>6</v>
      </c>
      <c r="G13" s="23"/>
      <c r="H13" s="23"/>
      <c r="I13" s="24"/>
      <c r="J13" s="22" t="s">
        <v>7</v>
      </c>
      <c r="K13" s="23"/>
      <c r="L13" s="24"/>
      <c r="M13" s="22" t="s">
        <v>8</v>
      </c>
      <c r="N13" s="24"/>
      <c r="O13" s="22" t="s">
        <v>9</v>
      </c>
      <c r="P13" s="23"/>
      <c r="Q13" s="23"/>
      <c r="R13" s="23"/>
      <c r="S13" s="24"/>
      <c r="T13" s="2" t="s">
        <v>22</v>
      </c>
      <c r="U13" s="11"/>
      <c r="V13" s="1" t="s">
        <v>23</v>
      </c>
    </row>
    <row r="14" spans="1:22" ht="31.5" customHeight="1" x14ac:dyDescent="0.55000000000000004">
      <c r="A14" s="70" t="s">
        <v>10</v>
      </c>
      <c r="B14" s="73" t="s">
        <v>38</v>
      </c>
      <c r="C14" s="74"/>
      <c r="D14" s="74"/>
      <c r="E14" s="74"/>
      <c r="F14" s="48"/>
      <c r="G14" s="49"/>
      <c r="H14" s="50"/>
      <c r="I14" s="12" t="s">
        <v>0</v>
      </c>
      <c r="J14" s="36"/>
      <c r="K14" s="37"/>
      <c r="L14" s="38"/>
      <c r="M14" s="28">
        <v>0.2</v>
      </c>
      <c r="N14" s="29"/>
      <c r="O14" s="25">
        <f>ROUNDDOWN(F14*1000*M14,0)</f>
        <v>0</v>
      </c>
      <c r="P14" s="26"/>
      <c r="Q14" s="26"/>
      <c r="R14" s="27"/>
      <c r="S14" s="13" t="s">
        <v>12</v>
      </c>
      <c r="T14" s="2" t="s">
        <v>22</v>
      </c>
      <c r="U14" s="7" t="s">
        <v>28</v>
      </c>
      <c r="V14" s="1"/>
    </row>
    <row r="15" spans="1:22" ht="31.5" customHeight="1" x14ac:dyDescent="0.55000000000000004">
      <c r="A15" s="70"/>
      <c r="B15" s="73" t="s">
        <v>39</v>
      </c>
      <c r="C15" s="74"/>
      <c r="D15" s="74"/>
      <c r="E15" s="74"/>
      <c r="F15" s="31"/>
      <c r="G15" s="32"/>
      <c r="H15" s="32"/>
      <c r="I15" s="12" t="s">
        <v>0</v>
      </c>
      <c r="J15" s="42" t="s">
        <v>40</v>
      </c>
      <c r="K15" s="43"/>
      <c r="L15" s="44"/>
      <c r="M15" s="28">
        <v>0.2</v>
      </c>
      <c r="N15" s="29"/>
      <c r="O15" s="33">
        <f>IF(ROUNDDOWN(F15*1000*M15,0)&gt;20000000,"20,000,000",ROUNDDOWN(F15*1000*M15,0))</f>
        <v>0</v>
      </c>
      <c r="P15" s="34"/>
      <c r="Q15" s="34"/>
      <c r="R15" s="35"/>
      <c r="S15" s="13" t="s">
        <v>12</v>
      </c>
      <c r="T15" s="2" t="s">
        <v>22</v>
      </c>
      <c r="U15" s="7" t="s">
        <v>28</v>
      </c>
      <c r="V15" s="1"/>
    </row>
    <row r="16" spans="1:22" ht="20.149999999999999" customHeight="1" x14ac:dyDescent="0.55000000000000004">
      <c r="A16" s="71"/>
      <c r="B16" s="72" t="s">
        <v>41</v>
      </c>
      <c r="C16" s="72"/>
      <c r="D16" s="72"/>
      <c r="E16" s="72"/>
      <c r="F16" s="48"/>
      <c r="G16" s="49"/>
      <c r="H16" s="50"/>
      <c r="I16" s="12" t="s">
        <v>0</v>
      </c>
      <c r="J16" s="39"/>
      <c r="K16" s="40"/>
      <c r="L16" s="41"/>
      <c r="M16" s="28">
        <v>0.5</v>
      </c>
      <c r="N16" s="29"/>
      <c r="O16" s="25">
        <f>ROUNDDOWN(F16*1000*M16,0)</f>
        <v>0</v>
      </c>
      <c r="P16" s="26"/>
      <c r="Q16" s="26"/>
      <c r="R16" s="27"/>
      <c r="S16" s="13" t="s">
        <v>12</v>
      </c>
      <c r="T16" s="2" t="s">
        <v>22</v>
      </c>
      <c r="U16" s="7" t="s">
        <v>28</v>
      </c>
    </row>
    <row r="17" spans="1:22" ht="20.149999999999999" customHeight="1" x14ac:dyDescent="0.55000000000000004">
      <c r="A17" s="71"/>
      <c r="B17" s="72" t="s">
        <v>30</v>
      </c>
      <c r="C17" s="72"/>
      <c r="D17" s="72"/>
      <c r="E17" s="72"/>
      <c r="F17" s="45"/>
      <c r="G17" s="46"/>
      <c r="H17" s="46"/>
      <c r="I17" s="46"/>
      <c r="J17" s="54"/>
      <c r="K17" s="54"/>
      <c r="L17" s="54"/>
      <c r="M17" s="54"/>
      <c r="N17" s="55"/>
      <c r="O17" s="51">
        <f>O14+O15+O16</f>
        <v>0</v>
      </c>
      <c r="P17" s="52"/>
      <c r="Q17" s="52"/>
      <c r="R17" s="53"/>
      <c r="S17" s="13" t="s">
        <v>12</v>
      </c>
    </row>
    <row r="18" spans="1:22" ht="20.149999999999999" customHeight="1" x14ac:dyDescent="0.55000000000000004">
      <c r="A18" s="71"/>
      <c r="B18" s="72" t="s">
        <v>42</v>
      </c>
      <c r="C18" s="72"/>
      <c r="D18" s="72"/>
      <c r="E18" s="72"/>
      <c r="F18" s="58"/>
      <c r="G18" s="19"/>
      <c r="H18" s="19"/>
      <c r="I18" s="17" t="s">
        <v>0</v>
      </c>
      <c r="J18" s="36"/>
      <c r="K18" s="37"/>
      <c r="L18" s="37"/>
      <c r="M18" s="37"/>
      <c r="N18" s="37"/>
      <c r="O18" s="37"/>
      <c r="P18" s="37"/>
      <c r="Q18" s="37"/>
      <c r="R18" s="37"/>
      <c r="S18" s="38"/>
    </row>
    <row r="19" spans="1:22" ht="20.149999999999999" customHeight="1" x14ac:dyDescent="0.55000000000000004">
      <c r="A19" s="71"/>
      <c r="B19" s="72" t="s">
        <v>32</v>
      </c>
      <c r="C19" s="72"/>
      <c r="D19" s="72"/>
      <c r="E19" s="72"/>
      <c r="F19" s="59">
        <f>F14+F15+F18</f>
        <v>0</v>
      </c>
      <c r="G19" s="60"/>
      <c r="H19" s="60"/>
      <c r="I19" s="12" t="s">
        <v>0</v>
      </c>
      <c r="J19" s="39"/>
      <c r="K19" s="40"/>
      <c r="L19" s="40"/>
      <c r="M19" s="40"/>
      <c r="N19" s="40"/>
      <c r="O19" s="40"/>
      <c r="P19" s="40"/>
      <c r="Q19" s="40"/>
      <c r="R19" s="40"/>
      <c r="S19" s="41"/>
    </row>
    <row r="20" spans="1:22" ht="20.149999999999999" customHeight="1" x14ac:dyDescent="0.55000000000000004">
      <c r="A20" s="75" t="s">
        <v>11</v>
      </c>
      <c r="B20" s="72" t="s">
        <v>43</v>
      </c>
      <c r="C20" s="72"/>
      <c r="D20" s="72"/>
      <c r="E20" s="72"/>
      <c r="F20" s="61"/>
      <c r="G20" s="62"/>
      <c r="H20" s="62"/>
      <c r="I20" s="12" t="s">
        <v>0</v>
      </c>
      <c r="J20" s="45"/>
      <c r="K20" s="46"/>
      <c r="L20" s="47"/>
      <c r="M20" s="28">
        <v>0.2</v>
      </c>
      <c r="N20" s="29"/>
      <c r="O20" s="56">
        <f>ROUNDDOWN(F20*1000*M20,0)</f>
        <v>0</v>
      </c>
      <c r="P20" s="57"/>
      <c r="Q20" s="57"/>
      <c r="R20" s="57"/>
      <c r="S20" s="13" t="s">
        <v>12</v>
      </c>
    </row>
    <row r="21" spans="1:22" ht="27.75" customHeight="1" x14ac:dyDescent="0.55000000000000004">
      <c r="A21" s="75"/>
      <c r="B21" s="76" t="s">
        <v>44</v>
      </c>
      <c r="C21" s="77"/>
      <c r="D21" s="77"/>
      <c r="E21" s="78"/>
      <c r="F21" s="58"/>
      <c r="G21" s="19"/>
      <c r="H21" s="19"/>
      <c r="I21" s="17" t="s">
        <v>0</v>
      </c>
      <c r="J21" s="65" t="s">
        <v>53</v>
      </c>
      <c r="K21" s="66"/>
      <c r="L21" s="67"/>
      <c r="M21" s="68">
        <v>0.5</v>
      </c>
      <c r="N21" s="69"/>
      <c r="O21" s="63">
        <f>IF(F21&gt;3000,"限度額超過！",ROUNDDOWN(F21*1000*0.5,0))</f>
        <v>0</v>
      </c>
      <c r="P21" s="64"/>
      <c r="Q21" s="64"/>
      <c r="R21" s="64"/>
      <c r="S21" s="18" t="s">
        <v>12</v>
      </c>
    </row>
    <row r="22" spans="1:22" ht="19.5" customHeight="1" x14ac:dyDescent="0.55000000000000004">
      <c r="A22" s="75"/>
      <c r="B22" s="72" t="s">
        <v>31</v>
      </c>
      <c r="C22" s="72"/>
      <c r="D22" s="72"/>
      <c r="E22" s="72"/>
      <c r="F22" s="96">
        <f>F20+F21</f>
        <v>0</v>
      </c>
      <c r="G22" s="97"/>
      <c r="H22" s="97"/>
      <c r="I22" s="93" t="s">
        <v>0</v>
      </c>
      <c r="J22" s="91" t="s">
        <v>45</v>
      </c>
      <c r="K22" s="91"/>
      <c r="L22" s="91"/>
      <c r="M22" s="95"/>
      <c r="N22" s="95"/>
      <c r="O22" s="131">
        <f>IF((O20+O21)&gt;J23,J23,O20+O21)</f>
        <v>0</v>
      </c>
      <c r="P22" s="132"/>
      <c r="Q22" s="132"/>
      <c r="R22" s="132"/>
      <c r="S22" s="79" t="s">
        <v>12</v>
      </c>
    </row>
    <row r="23" spans="1:22" ht="19.5" customHeight="1" x14ac:dyDescent="0.55000000000000004">
      <c r="A23" s="75"/>
      <c r="B23" s="72"/>
      <c r="C23" s="72"/>
      <c r="D23" s="72"/>
      <c r="E23" s="72"/>
      <c r="F23" s="98"/>
      <c r="G23" s="99"/>
      <c r="H23" s="99"/>
      <c r="I23" s="94"/>
      <c r="J23" s="92">
        <f>ROUNDDOWN(F19*1000*0.05,0)</f>
        <v>0</v>
      </c>
      <c r="K23" s="92"/>
      <c r="L23" s="92"/>
      <c r="M23" s="95"/>
      <c r="N23" s="95"/>
      <c r="O23" s="129"/>
      <c r="P23" s="21"/>
      <c r="Q23" s="21"/>
      <c r="R23" s="21"/>
      <c r="S23" s="80"/>
    </row>
    <row r="24" spans="1:22" ht="20.149999999999999" customHeight="1" x14ac:dyDescent="0.55000000000000004">
      <c r="A24" s="81" t="s">
        <v>15</v>
      </c>
      <c r="B24" s="81"/>
      <c r="C24" s="81"/>
      <c r="D24" s="81"/>
      <c r="E24" s="81"/>
      <c r="F24" s="82" t="s">
        <v>33</v>
      </c>
      <c r="G24" s="83"/>
      <c r="H24" s="83"/>
      <c r="I24" s="84"/>
      <c r="J24" s="82" t="s">
        <v>14</v>
      </c>
      <c r="K24" s="83"/>
      <c r="L24" s="84"/>
      <c r="M24" s="137"/>
      <c r="N24" s="138"/>
      <c r="O24" s="141" t="s">
        <v>34</v>
      </c>
      <c r="P24" s="142"/>
      <c r="Q24" s="142"/>
      <c r="R24" s="142"/>
      <c r="S24" s="143"/>
    </row>
    <row r="25" spans="1:22" ht="20.149999999999999" customHeight="1" x14ac:dyDescent="0.55000000000000004">
      <c r="A25" s="81"/>
      <c r="B25" s="81"/>
      <c r="C25" s="81"/>
      <c r="D25" s="81"/>
      <c r="E25" s="81"/>
      <c r="F25" s="85">
        <f>F19+F22</f>
        <v>0</v>
      </c>
      <c r="G25" s="86"/>
      <c r="H25" s="87"/>
      <c r="I25" s="14" t="s">
        <v>0</v>
      </c>
      <c r="J25" s="88"/>
      <c r="K25" s="89"/>
      <c r="L25" s="90"/>
      <c r="M25" s="139"/>
      <c r="N25" s="140"/>
      <c r="O25" s="144">
        <f>IF((O17+O22)&gt;1000000000,"1,000,000,000",O17+O22)</f>
        <v>0</v>
      </c>
      <c r="P25" s="145"/>
      <c r="Q25" s="145"/>
      <c r="R25" s="145"/>
      <c r="S25" s="15" t="s">
        <v>12</v>
      </c>
    </row>
    <row r="26" spans="1:22" ht="20.149999999999999" customHeight="1" x14ac:dyDescent="0.55000000000000004">
      <c r="A26" s="16"/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</row>
    <row r="27" spans="1:22" ht="20.149999999999999" customHeight="1" x14ac:dyDescent="0.55000000000000004">
      <c r="A27" s="9" t="s">
        <v>51</v>
      </c>
      <c r="B27" s="16"/>
      <c r="C27" s="16"/>
      <c r="D27" s="16"/>
      <c r="E27" s="16"/>
      <c r="F27" s="16"/>
      <c r="G27" s="16"/>
      <c r="H27" s="16"/>
      <c r="I27" s="16" t="s">
        <v>3</v>
      </c>
      <c r="J27" s="16"/>
      <c r="K27" s="16" t="s">
        <v>4</v>
      </c>
      <c r="L27" s="16"/>
      <c r="M27" s="8" t="s">
        <v>16</v>
      </c>
      <c r="N27" s="30" t="s">
        <v>26</v>
      </c>
      <c r="O27" s="30"/>
      <c r="P27" s="30"/>
      <c r="Q27" s="30"/>
      <c r="R27" s="30"/>
      <c r="S27" s="16" t="s">
        <v>5</v>
      </c>
      <c r="T27" s="2" t="s">
        <v>22</v>
      </c>
      <c r="U27" s="7" t="s">
        <v>27</v>
      </c>
    </row>
    <row r="28" spans="1:22" ht="20.149999999999999" customHeight="1" x14ac:dyDescent="0.55000000000000004">
      <c r="A28" s="16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</row>
    <row r="29" spans="1:22" ht="20.149999999999999" customHeight="1" x14ac:dyDescent="0.55000000000000004">
      <c r="A29" s="16"/>
      <c r="B29" s="16"/>
      <c r="C29" s="16"/>
      <c r="D29" s="16"/>
      <c r="E29" s="16"/>
      <c r="F29" s="100" t="s">
        <v>6</v>
      </c>
      <c r="G29" s="43"/>
      <c r="H29" s="43"/>
      <c r="I29" s="44"/>
      <c r="J29" s="100" t="s">
        <v>7</v>
      </c>
      <c r="K29" s="43"/>
      <c r="L29" s="44"/>
      <c r="M29" s="100" t="s">
        <v>8</v>
      </c>
      <c r="N29" s="44"/>
      <c r="O29" s="100" t="s">
        <v>9</v>
      </c>
      <c r="P29" s="43"/>
      <c r="Q29" s="43"/>
      <c r="R29" s="43"/>
      <c r="S29" s="44"/>
    </row>
    <row r="30" spans="1:22" ht="27" customHeight="1" x14ac:dyDescent="0.55000000000000004">
      <c r="A30" s="70" t="s">
        <v>10</v>
      </c>
      <c r="B30" s="73" t="s">
        <v>46</v>
      </c>
      <c r="C30" s="74"/>
      <c r="D30" s="74"/>
      <c r="E30" s="74"/>
      <c r="F30" s="58"/>
      <c r="G30" s="19"/>
      <c r="H30" s="19"/>
      <c r="I30" s="17" t="s">
        <v>0</v>
      </c>
      <c r="J30" s="36"/>
      <c r="K30" s="37"/>
      <c r="L30" s="38"/>
      <c r="M30" s="28">
        <v>0.1</v>
      </c>
      <c r="N30" s="29"/>
      <c r="O30" s="56">
        <f>ROUNDDOWN(F30*1000*M30,0)</f>
        <v>0</v>
      </c>
      <c r="P30" s="57"/>
      <c r="Q30" s="57"/>
      <c r="R30" s="57"/>
      <c r="S30" s="13" t="s">
        <v>12</v>
      </c>
      <c r="T30" s="2" t="s">
        <v>22</v>
      </c>
      <c r="U30" s="7" t="s">
        <v>28</v>
      </c>
    </row>
    <row r="31" spans="1:22" ht="30" customHeight="1" x14ac:dyDescent="0.55000000000000004">
      <c r="A31" s="70"/>
      <c r="B31" s="73" t="s">
        <v>39</v>
      </c>
      <c r="C31" s="74"/>
      <c r="D31" s="74"/>
      <c r="E31" s="74"/>
      <c r="F31" s="31"/>
      <c r="G31" s="32"/>
      <c r="H31" s="32"/>
      <c r="I31" s="12" t="s">
        <v>0</v>
      </c>
      <c r="J31" s="42" t="s">
        <v>40</v>
      </c>
      <c r="K31" s="43"/>
      <c r="L31" s="44"/>
      <c r="M31" s="28">
        <v>0.1</v>
      </c>
      <c r="N31" s="29"/>
      <c r="O31" s="33">
        <f>IF(ROUNDDOWN(F31*1000*M31,0)&gt;20000000,"20,000,000",ROUNDDOWN(F31*1000*M31,0))</f>
        <v>0</v>
      </c>
      <c r="P31" s="34"/>
      <c r="Q31" s="34"/>
      <c r="R31" s="35"/>
      <c r="S31" s="13" t="s">
        <v>12</v>
      </c>
      <c r="T31" s="2" t="s">
        <v>22</v>
      </c>
      <c r="U31" s="7" t="s">
        <v>28</v>
      </c>
      <c r="V31" s="1"/>
    </row>
    <row r="32" spans="1:22" ht="20.149999999999999" customHeight="1" x14ac:dyDescent="0.55000000000000004">
      <c r="A32" s="71"/>
      <c r="B32" s="72" t="s">
        <v>41</v>
      </c>
      <c r="C32" s="72"/>
      <c r="D32" s="72"/>
      <c r="E32" s="72"/>
      <c r="F32" s="61"/>
      <c r="G32" s="62"/>
      <c r="H32" s="62"/>
      <c r="I32" s="12" t="s">
        <v>0</v>
      </c>
      <c r="J32" s="39"/>
      <c r="K32" s="40"/>
      <c r="L32" s="41"/>
      <c r="M32" s="101">
        <v>0.5</v>
      </c>
      <c r="N32" s="102"/>
      <c r="O32" s="56">
        <f>ROUNDDOWN(F32*1000*0.5,0)</f>
        <v>0</v>
      </c>
      <c r="P32" s="57"/>
      <c r="Q32" s="57"/>
      <c r="R32" s="57"/>
      <c r="S32" s="13" t="s">
        <v>12</v>
      </c>
    </row>
    <row r="33" spans="1:19" ht="20.149999999999999" customHeight="1" x14ac:dyDescent="0.55000000000000004">
      <c r="A33" s="71"/>
      <c r="B33" s="72" t="s">
        <v>30</v>
      </c>
      <c r="C33" s="72"/>
      <c r="D33" s="72"/>
      <c r="E33" s="72"/>
      <c r="F33" s="133"/>
      <c r="G33" s="134"/>
      <c r="H33" s="134"/>
      <c r="I33" s="134"/>
      <c r="J33" s="134"/>
      <c r="K33" s="134"/>
      <c r="L33" s="134"/>
      <c r="M33" s="134"/>
      <c r="N33" s="135"/>
      <c r="O33" s="59">
        <f>O30+O31+O32</f>
        <v>0</v>
      </c>
      <c r="P33" s="60"/>
      <c r="Q33" s="60"/>
      <c r="R33" s="60"/>
      <c r="S33" s="13" t="s">
        <v>12</v>
      </c>
    </row>
    <row r="34" spans="1:19" ht="20.149999999999999" customHeight="1" x14ac:dyDescent="0.55000000000000004">
      <c r="A34" s="71"/>
      <c r="B34" s="72" t="s">
        <v>42</v>
      </c>
      <c r="C34" s="72"/>
      <c r="D34" s="72"/>
      <c r="E34" s="72"/>
      <c r="F34" s="58"/>
      <c r="G34" s="19"/>
      <c r="H34" s="19"/>
      <c r="I34" s="17" t="s">
        <v>0</v>
      </c>
      <c r="J34" s="36"/>
      <c r="K34" s="37"/>
      <c r="L34" s="37"/>
      <c r="M34" s="37"/>
      <c r="N34" s="37"/>
      <c r="O34" s="37"/>
      <c r="P34" s="37"/>
      <c r="Q34" s="37"/>
      <c r="R34" s="37"/>
      <c r="S34" s="38"/>
    </row>
    <row r="35" spans="1:19" ht="20.149999999999999" customHeight="1" x14ac:dyDescent="0.55000000000000004">
      <c r="A35" s="71"/>
      <c r="B35" s="72" t="s">
        <v>32</v>
      </c>
      <c r="C35" s="72"/>
      <c r="D35" s="72"/>
      <c r="E35" s="72"/>
      <c r="F35" s="59">
        <f>SUM(F30,F31,F34)</f>
        <v>0</v>
      </c>
      <c r="G35" s="60"/>
      <c r="H35" s="60"/>
      <c r="I35" s="12" t="s">
        <v>0</v>
      </c>
      <c r="J35" s="39"/>
      <c r="K35" s="40"/>
      <c r="L35" s="40"/>
      <c r="M35" s="40"/>
      <c r="N35" s="40"/>
      <c r="O35" s="40"/>
      <c r="P35" s="40"/>
      <c r="Q35" s="40"/>
      <c r="R35" s="40"/>
      <c r="S35" s="41"/>
    </row>
    <row r="36" spans="1:19" ht="20.149999999999999" customHeight="1" x14ac:dyDescent="0.55000000000000004">
      <c r="A36" s="75" t="s">
        <v>11</v>
      </c>
      <c r="B36" s="72" t="s">
        <v>43</v>
      </c>
      <c r="C36" s="72"/>
      <c r="D36" s="72"/>
      <c r="E36" s="72"/>
      <c r="F36" s="61"/>
      <c r="G36" s="62"/>
      <c r="H36" s="62"/>
      <c r="I36" s="12" t="s">
        <v>0</v>
      </c>
      <c r="J36" s="133"/>
      <c r="K36" s="134"/>
      <c r="L36" s="135"/>
      <c r="M36" s="136">
        <v>0.1</v>
      </c>
      <c r="N36" s="136"/>
      <c r="O36" s="56">
        <f>ROUNDDOWN(F36*1000*0.1,0)</f>
        <v>0</v>
      </c>
      <c r="P36" s="57"/>
      <c r="Q36" s="57"/>
      <c r="R36" s="57"/>
      <c r="S36" s="13" t="s">
        <v>12</v>
      </c>
    </row>
    <row r="37" spans="1:19" ht="27" customHeight="1" x14ac:dyDescent="0.55000000000000004">
      <c r="A37" s="75"/>
      <c r="B37" s="76" t="s">
        <v>47</v>
      </c>
      <c r="C37" s="77"/>
      <c r="D37" s="77"/>
      <c r="E37" s="78"/>
      <c r="F37" s="149"/>
      <c r="G37" s="150"/>
      <c r="H37" s="150"/>
      <c r="I37" s="17" t="s">
        <v>0</v>
      </c>
      <c r="J37" s="65" t="s">
        <v>54</v>
      </c>
      <c r="K37" s="66"/>
      <c r="L37" s="67"/>
      <c r="M37" s="68">
        <v>0.5</v>
      </c>
      <c r="N37" s="69"/>
      <c r="O37" s="63">
        <f>IF(F37&gt;1800,"限度額超過！",ROUNDDOWN(F37*1000*0.5,0))</f>
        <v>0</v>
      </c>
      <c r="P37" s="64"/>
      <c r="Q37" s="64"/>
      <c r="R37" s="64"/>
      <c r="S37" s="13" t="s">
        <v>12</v>
      </c>
    </row>
    <row r="38" spans="1:19" ht="20.149999999999999" customHeight="1" x14ac:dyDescent="0.55000000000000004">
      <c r="A38" s="75"/>
      <c r="B38" s="72" t="s">
        <v>31</v>
      </c>
      <c r="C38" s="72"/>
      <c r="D38" s="72"/>
      <c r="E38" s="72"/>
      <c r="F38" s="151">
        <f>F36+F37</f>
        <v>0</v>
      </c>
      <c r="G38" s="152"/>
      <c r="H38" s="152"/>
      <c r="I38" s="153" t="s">
        <v>0</v>
      </c>
      <c r="J38" s="130" t="s">
        <v>48</v>
      </c>
      <c r="K38" s="130"/>
      <c r="L38" s="130"/>
      <c r="M38" s="95"/>
      <c r="N38" s="95"/>
      <c r="O38" s="131">
        <f>IF((O36+O37)&gt;J39,J39,O36+O37)</f>
        <v>0</v>
      </c>
      <c r="P38" s="132"/>
      <c r="Q38" s="132"/>
      <c r="R38" s="132"/>
      <c r="S38" s="79" t="s">
        <v>12</v>
      </c>
    </row>
    <row r="39" spans="1:19" ht="20.149999999999999" customHeight="1" x14ac:dyDescent="0.55000000000000004">
      <c r="A39" s="75"/>
      <c r="B39" s="72"/>
      <c r="C39" s="72"/>
      <c r="D39" s="72"/>
      <c r="E39" s="72"/>
      <c r="F39" s="152"/>
      <c r="G39" s="152"/>
      <c r="H39" s="152"/>
      <c r="I39" s="153"/>
      <c r="J39" s="92">
        <f>ROUNDDOWN(F35*1000*0.05,0)</f>
        <v>0</v>
      </c>
      <c r="K39" s="92"/>
      <c r="L39" s="92"/>
      <c r="M39" s="95"/>
      <c r="N39" s="95"/>
      <c r="O39" s="129"/>
      <c r="P39" s="21"/>
      <c r="Q39" s="21"/>
      <c r="R39" s="21"/>
      <c r="S39" s="80"/>
    </row>
    <row r="40" spans="1:19" ht="20.149999999999999" customHeight="1" x14ac:dyDescent="0.55000000000000004">
      <c r="A40" s="81" t="s">
        <v>21</v>
      </c>
      <c r="B40" s="81"/>
      <c r="C40" s="81"/>
      <c r="D40" s="81"/>
      <c r="E40" s="81"/>
      <c r="F40" s="114" t="s">
        <v>33</v>
      </c>
      <c r="G40" s="115"/>
      <c r="H40" s="115"/>
      <c r="I40" s="116"/>
      <c r="J40" s="154" t="s">
        <v>49</v>
      </c>
      <c r="K40" s="81"/>
      <c r="L40" s="81"/>
      <c r="M40" s="95"/>
      <c r="N40" s="95"/>
      <c r="O40" s="114" t="s">
        <v>34</v>
      </c>
      <c r="P40" s="115"/>
      <c r="Q40" s="115"/>
      <c r="R40" s="115"/>
      <c r="S40" s="116"/>
    </row>
    <row r="41" spans="1:19" ht="20.149999999999999" customHeight="1" x14ac:dyDescent="0.55000000000000004">
      <c r="A41" s="81"/>
      <c r="B41" s="81"/>
      <c r="C41" s="81"/>
      <c r="D41" s="81"/>
      <c r="E41" s="81"/>
      <c r="F41" s="147">
        <f>F35+F38</f>
        <v>0</v>
      </c>
      <c r="G41" s="148"/>
      <c r="H41" s="148"/>
      <c r="I41" s="14" t="s">
        <v>0</v>
      </c>
      <c r="J41" s="81"/>
      <c r="K41" s="81"/>
      <c r="L41" s="81"/>
      <c r="M41" s="95"/>
      <c r="N41" s="95"/>
      <c r="O41" s="144">
        <f>IF((O33+O38)&gt;500000000,"500,000,000",O33+O38)</f>
        <v>0</v>
      </c>
      <c r="P41" s="145"/>
      <c r="Q41" s="145"/>
      <c r="R41" s="145"/>
      <c r="S41" s="15" t="s">
        <v>12</v>
      </c>
    </row>
    <row r="42" spans="1:19" ht="20.149999999999999" customHeight="1" x14ac:dyDescent="0.55000000000000004">
      <c r="A42" s="16"/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</row>
    <row r="43" spans="1:19" ht="20.149999999999999" customHeight="1" x14ac:dyDescent="0.55000000000000004">
      <c r="A43" s="9" t="s">
        <v>17</v>
      </c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</row>
    <row r="44" spans="1:19" ht="20.149999999999999" customHeight="1" x14ac:dyDescent="0.55000000000000004">
      <c r="A44" s="114" t="s">
        <v>20</v>
      </c>
      <c r="B44" s="115"/>
      <c r="C44" s="115"/>
      <c r="D44" s="115"/>
      <c r="E44" s="116"/>
      <c r="F44" s="114" t="s">
        <v>18</v>
      </c>
      <c r="G44" s="115"/>
      <c r="H44" s="115"/>
      <c r="I44" s="116"/>
      <c r="J44" s="105"/>
      <c r="K44" s="106"/>
      <c r="L44" s="106"/>
      <c r="M44" s="106"/>
      <c r="N44" s="107"/>
      <c r="O44" s="114" t="s">
        <v>19</v>
      </c>
      <c r="P44" s="115"/>
      <c r="Q44" s="115"/>
      <c r="R44" s="115"/>
      <c r="S44" s="116"/>
    </row>
    <row r="45" spans="1:19" ht="20.149999999999999" customHeight="1" x14ac:dyDescent="0.55000000000000004">
      <c r="A45" s="117"/>
      <c r="B45" s="118"/>
      <c r="C45" s="118"/>
      <c r="D45" s="118"/>
      <c r="E45" s="119"/>
      <c r="F45" s="123">
        <f>F25+F41</f>
        <v>0</v>
      </c>
      <c r="G45" s="124"/>
      <c r="H45" s="124"/>
      <c r="I45" s="103" t="s">
        <v>0</v>
      </c>
      <c r="J45" s="108"/>
      <c r="K45" s="109"/>
      <c r="L45" s="109"/>
      <c r="M45" s="109"/>
      <c r="N45" s="110"/>
      <c r="O45" s="127">
        <f>IF((O25+O41)&gt;1000000000,"1,000,000,000",O25+O41)</f>
        <v>0</v>
      </c>
      <c r="P45" s="128"/>
      <c r="Q45" s="128"/>
      <c r="R45" s="128"/>
      <c r="S45" s="104" t="s">
        <v>12</v>
      </c>
    </row>
    <row r="46" spans="1:19" ht="20.149999999999999" customHeight="1" x14ac:dyDescent="0.55000000000000004">
      <c r="A46" s="120"/>
      <c r="B46" s="121"/>
      <c r="C46" s="121"/>
      <c r="D46" s="121"/>
      <c r="E46" s="122"/>
      <c r="F46" s="125"/>
      <c r="G46" s="126"/>
      <c r="H46" s="126"/>
      <c r="I46" s="94"/>
      <c r="J46" s="111"/>
      <c r="K46" s="112"/>
      <c r="L46" s="112"/>
      <c r="M46" s="112"/>
      <c r="N46" s="113"/>
      <c r="O46" s="129">
        <f>IF((O38+O43)&gt;500000000,"500,000,000",O38+O43)</f>
        <v>0</v>
      </c>
      <c r="P46" s="21"/>
      <c r="Q46" s="21"/>
      <c r="R46" s="21"/>
      <c r="S46" s="80"/>
    </row>
    <row r="47" spans="1:19" ht="20.149999999999999" customHeight="1" x14ac:dyDescent="0.55000000000000004">
      <c r="A47" s="16"/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</row>
  </sheetData>
  <mergeCells count="125">
    <mergeCell ref="A3:S3"/>
    <mergeCell ref="A40:E41"/>
    <mergeCell ref="F40:I40"/>
    <mergeCell ref="J40:L41"/>
    <mergeCell ref="M40:N41"/>
    <mergeCell ref="O40:S40"/>
    <mergeCell ref="F41:H41"/>
    <mergeCell ref="O41:R41"/>
    <mergeCell ref="F44:I44"/>
    <mergeCell ref="O44:S44"/>
    <mergeCell ref="F37:H37"/>
    <mergeCell ref="B38:E39"/>
    <mergeCell ref="F38:H39"/>
    <mergeCell ref="I38:I39"/>
    <mergeCell ref="B31:E31"/>
    <mergeCell ref="F31:H31"/>
    <mergeCell ref="M31:N31"/>
    <mergeCell ref="A30:A35"/>
    <mergeCell ref="B30:E30"/>
    <mergeCell ref="F30:H30"/>
    <mergeCell ref="B33:E33"/>
    <mergeCell ref="F33:N33"/>
    <mergeCell ref="M30:N30"/>
    <mergeCell ref="O36:R36"/>
    <mergeCell ref="I45:I46"/>
    <mergeCell ref="S45:S46"/>
    <mergeCell ref="J44:N46"/>
    <mergeCell ref="A44:E46"/>
    <mergeCell ref="F45:H46"/>
    <mergeCell ref="O45:R46"/>
    <mergeCell ref="J38:L38"/>
    <mergeCell ref="M38:N39"/>
    <mergeCell ref="O38:R39"/>
    <mergeCell ref="S38:S39"/>
    <mergeCell ref="J39:L39"/>
    <mergeCell ref="A36:A39"/>
    <mergeCell ref="B36:E36"/>
    <mergeCell ref="F36:H36"/>
    <mergeCell ref="J36:L36"/>
    <mergeCell ref="M36:N36"/>
    <mergeCell ref="O37:R37"/>
    <mergeCell ref="B37:E37"/>
    <mergeCell ref="J37:L37"/>
    <mergeCell ref="M37:N37"/>
    <mergeCell ref="N27:R27"/>
    <mergeCell ref="F29:I29"/>
    <mergeCell ref="J29:L29"/>
    <mergeCell ref="M29:N29"/>
    <mergeCell ref="O29:S29"/>
    <mergeCell ref="O33:R33"/>
    <mergeCell ref="B34:E34"/>
    <mergeCell ref="F34:H34"/>
    <mergeCell ref="J34:S35"/>
    <mergeCell ref="B35:E35"/>
    <mergeCell ref="F35:H35"/>
    <mergeCell ref="J30:L30"/>
    <mergeCell ref="J32:L32"/>
    <mergeCell ref="J31:L31"/>
    <mergeCell ref="O30:R30"/>
    <mergeCell ref="B32:E32"/>
    <mergeCell ref="F32:H32"/>
    <mergeCell ref="M32:N32"/>
    <mergeCell ref="O32:R32"/>
    <mergeCell ref="O31:R31"/>
    <mergeCell ref="S22:S23"/>
    <mergeCell ref="A24:E25"/>
    <mergeCell ref="F24:I24"/>
    <mergeCell ref="F25:H25"/>
    <mergeCell ref="J24:L25"/>
    <mergeCell ref="J22:L22"/>
    <mergeCell ref="J23:L23"/>
    <mergeCell ref="I22:I23"/>
    <mergeCell ref="M22:N23"/>
    <mergeCell ref="F22:H23"/>
    <mergeCell ref="M24:N25"/>
    <mergeCell ref="O24:S24"/>
    <mergeCell ref="O25:R25"/>
    <mergeCell ref="O22:R23"/>
    <mergeCell ref="A14:A19"/>
    <mergeCell ref="B16:E16"/>
    <mergeCell ref="B17:E17"/>
    <mergeCell ref="B18:E18"/>
    <mergeCell ref="B19:E19"/>
    <mergeCell ref="B20:E20"/>
    <mergeCell ref="B14:E14"/>
    <mergeCell ref="B22:E23"/>
    <mergeCell ref="B15:E15"/>
    <mergeCell ref="A20:A23"/>
    <mergeCell ref="B21:E21"/>
    <mergeCell ref="J18:S19"/>
    <mergeCell ref="M20:N20"/>
    <mergeCell ref="J20:L20"/>
    <mergeCell ref="F14:H14"/>
    <mergeCell ref="F16:H16"/>
    <mergeCell ref="O17:R17"/>
    <mergeCell ref="F17:N17"/>
    <mergeCell ref="O20:R20"/>
    <mergeCell ref="F21:H21"/>
    <mergeCell ref="F18:H18"/>
    <mergeCell ref="F19:H19"/>
    <mergeCell ref="F20:H20"/>
    <mergeCell ref="O21:R21"/>
    <mergeCell ref="J21:L21"/>
    <mergeCell ref="M21:N21"/>
    <mergeCell ref="D7:F7"/>
    <mergeCell ref="K7:M7"/>
    <mergeCell ref="P7:R7"/>
    <mergeCell ref="O13:S13"/>
    <mergeCell ref="O14:R14"/>
    <mergeCell ref="M14:N14"/>
    <mergeCell ref="M16:N16"/>
    <mergeCell ref="O16:R16"/>
    <mergeCell ref="M13:N13"/>
    <mergeCell ref="N11:R11"/>
    <mergeCell ref="F13:I13"/>
    <mergeCell ref="J13:L13"/>
    <mergeCell ref="F15:H15"/>
    <mergeCell ref="O15:R15"/>
    <mergeCell ref="M15:N15"/>
    <mergeCell ref="J14:L14"/>
    <mergeCell ref="J16:L16"/>
    <mergeCell ref="J15:L15"/>
    <mergeCell ref="D9:F9"/>
    <mergeCell ref="K9:M9"/>
    <mergeCell ref="P9:R9"/>
  </mergeCells>
  <phoneticPr fontId="1"/>
  <dataValidations count="5">
    <dataValidation type="list" showInputMessage="1" showErrorMessage="1" sqref="N11:R11">
      <formula1>"　,先進的な技術,DX,県内資源活用,本社機能移転"</formula1>
    </dataValidation>
    <dataValidation type="list" showInputMessage="1" showErrorMessage="1" sqref="N27:R27">
      <formula1>"　,土地・建物取得,DX,国内回帰,その他"</formula1>
    </dataValidation>
    <dataValidation type="list" allowBlank="1" showInputMessage="1" showErrorMessage="1" sqref="M30:N31">
      <formula1>"10%,15%"</formula1>
    </dataValidation>
    <dataValidation type="list" allowBlank="1" showInputMessage="1" showErrorMessage="1" sqref="M14:N15 M20:N20">
      <formula1>"20%,25%"</formula1>
    </dataValidation>
    <dataValidation type="list" allowBlank="1" showInputMessage="1" showErrorMessage="1" sqref="M16:N16">
      <formula1>"50%,75%"</formula1>
    </dataValidation>
  </dataValidations>
  <pageMargins left="0.7" right="0.7" top="0.75" bottom="0.75" header="0.3" footer="0.3"/>
  <pageSetup paperSize="9" scale="7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10</xdr:col>
                    <xdr:colOff>368300</xdr:colOff>
                    <xdr:row>10</xdr:row>
                    <xdr:rowOff>234950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63500</xdr:colOff>
                    <xdr:row>10</xdr:row>
                    <xdr:rowOff>0</xdr:rowOff>
                  </from>
                  <to>
                    <xdr:col>12</xdr:col>
                    <xdr:colOff>254000</xdr:colOff>
                    <xdr:row>10</xdr:row>
                    <xdr:rowOff>234950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9</xdr:col>
                    <xdr:colOff>177800</xdr:colOff>
                    <xdr:row>26</xdr:row>
                    <xdr:rowOff>0</xdr:rowOff>
                  </from>
                  <to>
                    <xdr:col>10</xdr:col>
                    <xdr:colOff>368300</xdr:colOff>
                    <xdr:row>26</xdr:row>
                    <xdr:rowOff>234950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11</xdr:col>
                    <xdr:colOff>63500</xdr:colOff>
                    <xdr:row>26</xdr:row>
                    <xdr:rowOff>0</xdr:rowOff>
                  </from>
                  <to>
                    <xdr:col>12</xdr:col>
                    <xdr:colOff>254000</xdr:colOff>
                    <xdr:row>26</xdr:row>
                    <xdr:rowOff>234950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</dc:creator>
  <cp:lastModifiedBy>鳥取県</cp:lastModifiedBy>
  <cp:lastPrinted>2021-03-22T02:01:52Z</cp:lastPrinted>
  <dcterms:created xsi:type="dcterms:W3CDTF">2020-03-24T10:25:48Z</dcterms:created>
  <dcterms:modified xsi:type="dcterms:W3CDTF">2023-06-29T10:45:31Z</dcterms:modified>
</cp:coreProperties>
</file>