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pl-filezenra02\FZSRA\morimakoto\download\"/>
    </mc:Choice>
  </mc:AlternateContent>
  <xr:revisionPtr revIDLastSave="0" documentId="13_ncr:1_{DD904DC7-590D-433E-A2CC-498F06257E4C}" xr6:coauthVersionLast="47" xr6:coauthVersionMax="47" xr10:uidLastSave="{00000000-0000-0000-0000-000000000000}"/>
  <bookViews>
    <workbookView xWindow="29610" yWindow="-120" windowWidth="2811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D23" i="6"/>
  <c r="D23" i="10" s="1"/>
  <c r="D23" i="8"/>
  <c r="D23" i="9" s="1"/>
  <c r="F9" i="5"/>
  <c r="F10" i="5"/>
  <c r="F11" i="5"/>
  <c r="C44" i="1"/>
  <c r="C45" i="1"/>
  <c r="I14" i="1"/>
  <c r="D21" i="3"/>
  <c r="E28" i="3" l="1"/>
  <c r="D31" i="10"/>
  <c r="D30" i="10"/>
  <c r="A6" i="10"/>
  <c r="A6" i="6"/>
  <c r="A6" i="9"/>
  <c r="A6" i="8"/>
  <c r="A6" i="5"/>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c r="M20" i="6"/>
  <c r="F36" i="6"/>
  <c r="I36" i="6" s="1"/>
  <c r="F35" i="6"/>
  <c r="I35" i="6" s="1"/>
  <c r="F34" i="6"/>
  <c r="I34" i="6" s="1"/>
  <c r="F33" i="6"/>
  <c r="I33" i="6" s="1"/>
  <c r="M18" i="6"/>
  <c r="M17" i="6"/>
  <c r="A17" i="6" s="1"/>
  <c r="F11" i="6"/>
  <c r="I11" i="6" s="1"/>
  <c r="F10" i="6"/>
  <c r="I10" i="6" s="1"/>
  <c r="F9" i="6"/>
  <c r="I9" i="6" s="1"/>
  <c r="I4" i="6"/>
  <c r="D15" i="3"/>
  <c r="D14" i="3"/>
  <c r="D13" i="3"/>
  <c r="D12" i="3"/>
  <c r="D11" i="3"/>
  <c r="F37" i="9"/>
  <c r="I37" i="9" s="1"/>
  <c r="F36" i="9"/>
  <c r="I36" i="9" s="1"/>
  <c r="F35" i="9"/>
  <c r="I35" i="9" s="1"/>
  <c r="F34" i="9"/>
  <c r="I34" i="9" s="1"/>
  <c r="D25" i="9"/>
  <c r="D24" i="9"/>
  <c r="M18" i="9"/>
  <c r="M17" i="9"/>
  <c r="A17" i="9" s="1"/>
  <c r="F11" i="9"/>
  <c r="I11" i="9" s="1"/>
  <c r="F10" i="9"/>
  <c r="I10" i="9" s="1"/>
  <c r="F9" i="9"/>
  <c r="I9" i="9" s="1"/>
  <c r="I4" i="9"/>
  <c r="D24" i="8"/>
  <c r="M18" i="8"/>
  <c r="M17" i="8"/>
  <c r="A17" i="8" s="1"/>
  <c r="F37" i="8"/>
  <c r="I37" i="8" s="1"/>
  <c r="F36" i="8"/>
  <c r="I36" i="8" s="1"/>
  <c r="F35" i="8"/>
  <c r="I35" i="8" s="1"/>
  <c r="F34" i="8"/>
  <c r="I34" i="8" s="1"/>
  <c r="F11" i="8"/>
  <c r="I11" i="8" s="1"/>
  <c r="F10" i="8"/>
  <c r="I10" i="8" s="1"/>
  <c r="F9" i="8"/>
  <c r="I9" i="8" s="1"/>
  <c r="I4" i="8"/>
  <c r="F31" i="5"/>
  <c r="I31" i="5" s="1"/>
  <c r="F30" i="5"/>
  <c r="I30" i="5" s="1"/>
  <c r="F29" i="5"/>
  <c r="I29" i="5" s="1"/>
  <c r="F28" i="5"/>
  <c r="I28" i="5" s="1"/>
  <c r="I11" i="5"/>
  <c r="I10" i="5"/>
  <c r="I9" i="5"/>
  <c r="I4" i="5"/>
  <c r="D26" i="9" l="1"/>
  <c r="A8" i="7"/>
  <c r="A8" i="4"/>
  <c r="I6" i="7"/>
  <c r="I30" i="4"/>
  <c r="I29" i="4"/>
  <c r="I28" i="4"/>
  <c r="I27" i="4"/>
  <c r="I12" i="4"/>
  <c r="I13" i="4"/>
  <c r="I11" i="4"/>
  <c r="I6" i="4"/>
  <c r="F28" i="7" l="1"/>
  <c r="I28" i="7" s="1"/>
  <c r="F13" i="7"/>
  <c r="I13" i="7" s="1"/>
  <c r="F12" i="7"/>
  <c r="I12" i="7" s="1"/>
  <c r="F11" i="7"/>
  <c r="I11" i="7" s="1"/>
  <c r="F30" i="7"/>
  <c r="I30" i="7" s="1"/>
  <c r="F29" i="7"/>
  <c r="I29" i="7" s="1"/>
  <c r="F27" i="7"/>
  <c r="I27" i="7" s="1"/>
  <c r="C3" i="3" l="1"/>
  <c r="J1" i="1"/>
  <c r="I21" i="1" s="1"/>
  <c r="C17" i="3"/>
  <c r="F21" i="3" l="1"/>
  <c r="I20" i="1"/>
  <c r="I76" i="1"/>
  <c r="I64" i="1"/>
  <c r="I61" i="1"/>
  <c r="I72" i="1"/>
  <c r="I70" i="1"/>
  <c r="I50" i="1"/>
  <c r="I49" i="1"/>
  <c r="I32" i="1"/>
  <c r="I27" i="1"/>
  <c r="I36" i="1"/>
  <c r="I35" i="1"/>
  <c r="I34" i="1"/>
  <c r="I33" i="1"/>
  <c r="I31" i="1"/>
  <c r="I30" i="1"/>
  <c r="I29" i="1"/>
  <c r="I28" i="1"/>
  <c r="I26" i="1"/>
  <c r="I25" i="1"/>
  <c r="I22" i="1"/>
  <c r="I23" i="1"/>
  <c r="I24" i="1"/>
  <c r="I19" i="1"/>
  <c r="I18" i="1"/>
  <c r="I12" i="1"/>
  <c r="I16" i="1"/>
  <c r="I17" i="1"/>
  <c r="I15" i="1"/>
  <c r="I10" i="1"/>
  <c r="I11" i="1"/>
  <c r="I9" i="1"/>
  <c r="I6" i="1"/>
  <c r="D29" i="10"/>
  <c r="E52" i="1" l="1"/>
  <c r="G45" i="1"/>
  <c r="G44" i="1"/>
  <c r="H13" i="1"/>
  <c r="I13" i="1" s="1"/>
  <c r="G46" i="1" l="1"/>
  <c r="G47" i="1" l="1"/>
  <c r="D21" i="5"/>
  <c r="D26" i="6"/>
  <c r="D27" i="6" s="1"/>
  <c r="K46" i="1"/>
  <c r="F57" i="1" l="1"/>
  <c r="G26" i="6" s="1"/>
  <c r="G27" i="6" s="1"/>
  <c r="D25" i="8" l="1"/>
  <c r="D26" i="8" s="1"/>
  <c r="G27" i="10"/>
  <c r="D27" i="10"/>
  <c r="K47" i="1"/>
  <c r="D22" i="5"/>
</calcChain>
</file>

<file path=xl/sharedStrings.xml><?xml version="1.0" encoding="utf-8"?>
<sst xmlns="http://schemas.openxmlformats.org/spreadsheetml/2006/main" count="364" uniqueCount="216">
  <si>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</si>
  <si>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</si>
  <si>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</si>
  <si>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</si>
  <si>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</si>
  <si>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</si>
  <si>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</si>
  <si>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</si>
  <si>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</si>
  <si>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</si>
  <si>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</si>
  <si>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</si>
  <si>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</si>
  <si>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</si>
  <si>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</si>
  <si>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</si>
  <si>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</si>
  <si>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</si>
  <si>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</si>
  <si>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</si>
  <si>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</si>
  <si>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</si>
  <si>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</si>
  <si>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</si>
  <si>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</si>
  <si>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</si>
  <si>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</si>
  <si>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</si>
  <si>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</si>
  <si>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</si>
  <si>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</si>
  <si>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</si>
  <si>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</si>
  <si>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</si>
  <si>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</si>
  <si>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</si>
  <si>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</si>
  <si>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</si>
  <si>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</si>
  <si>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</si>
  <si>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</si>
  <si>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</si>
  <si>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</si>
  <si>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</si>
  <si>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</si>
  <si>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</si>
  <si>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</si>
  <si>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</si>
  <si>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</si>
  <si>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</si>
  <si>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</si>
  <si>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</si>
  <si>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（Ｃ＋Ｄ）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</si>
  <si>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</si>
  <si>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</si>
  <si>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</si>
  <si>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</si>
  <si>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</si>
  <si>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</si>
  <si>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</si>
  <si>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</si>
  <si>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</si>
  <si>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</si>
  <si>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</si>
  <si>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</si>
  <si>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</si>
  <si>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</si>
  <si>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</si>
  <si>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</si>
  <si>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</si>
  <si>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</si>
  <si>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</si>
  <si>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</si>
  <si>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</si>
  <si>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</si>
  <si>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</si>
  <si>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</si>
  <si>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</si>
  <si>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</si>
  <si>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</si>
  <si>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</si>
  <si>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</si>
  <si>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</si>
  <si>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</si>
  <si>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</si>
  <si>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</si>
  <si>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</si>
  <si>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</si>
  <si>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</si>
  <si>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</si>
  <si>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</si>
  <si>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</si>
  <si>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</si>
  <si>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</si>
  <si>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</si>
  <si>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</si>
  <si>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</si>
  <si>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</si>
  <si>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</si>
  <si>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</si>
  <si>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</si>
  <si>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</si>
  <si>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</si>
  <si>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</si>
  <si>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</si>
  <si>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</si>
  <si>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</si>
  <si>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</si>
  <si>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</si>
  <si>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</si>
  <si>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</si>
  <si>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</si>
  <si>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</si>
  <si>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</si>
  <si>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</si>
  <si>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</si>
  <si>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</si>
  <si>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</si>
  <si>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</si>
  <si>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</si>
  <si>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</si>
  <si>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</si>
  <si>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</si>
  <si>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</si>
  <si>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</si>
  <si>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</si>
  <si>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</si>
  <si>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</si>
  <si>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</si>
  <si>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</si>
  <si>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</si>
  <si>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</si>
  <si>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</si>
  <si>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</si>
  <si>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</si>
  <si>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</si>
  <si>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</si>
  <si>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</si>
  <si>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</si>
  <si>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</si>
  <si>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</si>
  <si>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</si>
  <si>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</si>
  <si>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</si>
  <si>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</si>
  <si>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</si>
  <si>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</si>
  <si>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</si>
  <si>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</si>
  <si>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</si>
  <si>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</si>
  <si>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</si>
  <si>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</si>
  <si>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</si>
  <si>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</si>
  <si>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</si>
  <si>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</si>
  <si>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</si>
  <si>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</si>
  <si>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</si>
  <si>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</si>
  <si>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</si>
  <si>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</si>
  <si>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</si>
  <si>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</si>
  <si>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</si>
  <si>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</si>
  <si>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</si>
  <si>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</si>
  <si>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</si>
  <si>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</si>
  <si>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</si>
  <si>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</si>
  <si>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</si>
  <si>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</si>
  <si>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</si>
  <si>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</si>
  <si>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</si>
  <si>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</si>
  <si>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</si>
  <si>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</si>
  <si>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</si>
  <si>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</si>
  <si>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</si>
  <si>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</si>
  <si>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</si>
  <si>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</si>
  <si>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</si>
  <si>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</si>
  <si>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</si>
  <si>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</si>
  <si>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（注）補助金額は最大135万円を上限とする。</t>
  </si>
  <si>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8" eb="50">
      <t>ガイトウ</t>
    </rPh>
    <rPh sb="50" eb="51">
      <t>ナ</t>
    </rPh>
    <rPh sb="52" eb="53">
      <t>ナド</t>
    </rPh>
    <rPh sb="54" eb="56">
      <t>キサイ</t>
    </rPh>
    <phoneticPr fontId="2"/>
  </si>
  <si>
    <t>（５）間接補助金を交付する場合は、非住宅木造建築拡大推進事業費補助金運営事業の実施内容、経費及び
　　事務費が確認できる資料</t>
    <phoneticPr fontId="2"/>
  </si>
  <si>
    <t>　　令和６年度 鳥取県非住宅木造建築拡大推進事業実施計画（報告）書 　</t>
    <rPh sb="2" eb="4">
      <t>レイワ</t>
    </rPh>
    <phoneticPr fontId="2"/>
  </si>
  <si>
    <t>県産材使用量１０ｍ３以上が要件、CLT、下地及び内外装材（協定締結で併用時除く）も含めた材積を入力してください。</t>
    <rPh sb="0" eb="3">
      <t>ケンサンザイ</t>
    </rPh>
    <rPh sb="3" eb="6">
      <t>シヨウリョウ</t>
    </rPh>
    <rPh sb="10" eb="12">
      <t>イジョウ</t>
    </rPh>
    <rPh sb="13" eb="15">
      <t>ヨウケン</t>
    </rPh>
    <rPh sb="20" eb="22">
      <t>シタジ</t>
    </rPh>
    <rPh sb="22" eb="23">
      <t>オヨ</t>
    </rPh>
    <rPh sb="24" eb="27">
      <t>ナイガイソウ</t>
    </rPh>
    <rPh sb="27" eb="28">
      <t>ザイ</t>
    </rPh>
    <rPh sb="29" eb="31">
      <t>キョウテイ</t>
    </rPh>
    <rPh sb="31" eb="33">
      <t>テイケツ</t>
    </rPh>
    <rPh sb="34" eb="36">
      <t>ヘイヨウ</t>
    </rPh>
    <rPh sb="36" eb="37">
      <t>ジ</t>
    </rPh>
    <rPh sb="37" eb="38">
      <t>ノゾ</t>
    </rPh>
    <rPh sb="41" eb="42">
      <t>フク</t>
    </rPh>
    <rPh sb="44" eb="46">
      <t>ザイセキ</t>
    </rPh>
    <rPh sb="45" eb="46">
      <t>ヨウザイ</t>
    </rPh>
    <rPh sb="47" eb="49">
      <t>ニュウリョク</t>
    </rPh>
    <phoneticPr fontId="2"/>
  </si>
  <si>
    <t>補助金額（E)(最大135万円）</t>
    <phoneticPr fontId="2"/>
  </si>
  <si>
    <t>事業費（F）</t>
    <phoneticPr fontId="2"/>
  </si>
  <si>
    <r>
      <t>（（E）×</t>
    </r>
    <r>
      <rPr>
        <sz val="10.5"/>
        <color theme="1"/>
        <rFont val="ＭＳ 明朝"/>
        <family val="1"/>
        <charset val="128"/>
      </rPr>
      <t>１０％</t>
    </r>
    <r>
      <rPr>
        <sz val="10.5"/>
        <color rgb="FF000000"/>
        <rFont val="ＭＳ 明朝"/>
        <family val="1"/>
        <charset val="128"/>
      </rPr>
      <t>）</t>
    </r>
    <phoneticPr fontId="2"/>
  </si>
  <si>
    <t>補助率（G）</t>
    <phoneticPr fontId="2"/>
  </si>
  <si>
    <t>補助金額（F×G）</t>
    <phoneticPr fontId="2"/>
  </si>
  <si>
    <t>令和６年度鳥取県非住宅木造建築拡大推進事業交付申請書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</si>
  <si>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令和６年度鳥取県非住宅木造建築拡大推進事業変更承認申請書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</si>
  <si>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令和６年度鳥取県非住宅木造建築拡大推進事業廃止承認申請書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</si>
  <si>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令和６年度鳥取県非住宅木造建築拡大推進事業実績報告書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</si>
  <si>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 xml:space="preserve"> 鳥取県非住宅木造建築拡大推進事業（木造化）</t>
    <rPh sb="1" eb="4">
      <t>トットリケン</t>
    </rPh>
    <rPh sb="4" eb="7">
      <t>ヒジュウタク</t>
    </rPh>
    <rPh sb="7" eb="9">
      <t>モクゾウ</t>
    </rPh>
    <rPh sb="9" eb="11">
      <t>ケンチク</t>
    </rPh>
    <rPh sb="11" eb="13">
      <t>カクダイ</t>
    </rPh>
    <rPh sb="18" eb="21">
      <t>モクゾウカ</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</si>
  <si>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</si>
  <si>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→日付入力（R6.8.8で令和６年８月８日に変換）</t>
    <rPh sb="1" eb="3">
      <t>ヒヅケ</t>
    </rPh>
    <rPh sb="3" eb="5">
      <t>ニュウリョク</t>
    </rPh>
    <rPh sb="13" eb="15">
      <t>レイワ</t>
    </rPh>
    <rPh sb="16" eb="17">
      <t>ネン</t>
    </rPh>
    <rPh sb="18" eb="19">
      <t>ガツ</t>
    </rPh>
    <rPh sb="20" eb="21">
      <t>ニチ</t>
    </rPh>
    <rPh sb="22" eb="24">
      <t>ヘンカン</t>
    </rPh>
    <phoneticPr fontId="2"/>
  </si>
  <si>
    <t>→日付入力（R6.5.8で令和６年５月８日に変換）</t>
    <rPh sb="1" eb="3">
      <t>ヒヅケ</t>
    </rPh>
    <rPh sb="3" eb="5">
      <t>ニュウリョク</t>
    </rPh>
    <rPh sb="13" eb="15">
      <t>レイワ</t>
    </rPh>
    <rPh sb="16" eb="17">
      <t>ネン</t>
    </rPh>
    <rPh sb="18" eb="19">
      <t>ガツ</t>
    </rPh>
    <rPh sb="20" eb="21">
      <t>ニチ</t>
    </rPh>
    <rPh sb="22" eb="24">
      <t>ヘンカン</t>
    </rPh>
    <phoneticPr fontId="2"/>
  </si>
  <si>
    <t>→日付入力（R6.9.8で令和６年９月８日に変換）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</si>
  <si>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</si>
  <si>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</si>
  <si>
    <t>令和６年度鳥取県非住宅木造建築拡大推進事業補助金進捗状況報告書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</si>
  <si>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令和６年７月１日　文字列で入力</t>
    <rPh sb="0" eb="2">
      <t>レイワ</t>
    </rPh>
    <rPh sb="3" eb="4">
      <t>ネン</t>
    </rPh>
    <rPh sb="5" eb="6">
      <t>ガツ</t>
    </rPh>
    <rPh sb="7" eb="8">
      <t>ニチ</t>
    </rPh>
    <rPh sb="9" eb="12">
      <t>モジレツ</t>
    </rPh>
    <rPh sb="13" eb="15">
      <t>ニュウリョク</t>
    </rPh>
    <phoneticPr fontId="2"/>
  </si>
  <si>
    <t>（２）木材使用量、県産材使用量が確認できる資料（樹種別に分かるものであって、県産材のうち
　　構造耐力上主要な部分以外の部材を明示したもの）</t>
    <phoneticPr fontId="2"/>
  </si>
  <si>
    <t>（２）木材使用量、県産材使用量が確認できる資料（納品書の写し等、樹種別に分かるものであって、
　　県産材のうち構造耐力上主要な部分以外の部材を明示したもの）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</si>
</sst>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 numFmtId="184" formatCode="#,##0.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04">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3"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49" fontId="6" fillId="0" borderId="0" xfId="0" applyNumberFormat="1" applyFont="1" applyProtection="1">
      <alignment vertical="center"/>
      <protection locked="0"/>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Protection="1">
      <alignment vertical="center"/>
      <protection locked="0"/>
    </xf>
    <xf numFmtId="182" fontId="3" fillId="0" borderId="5" xfId="0" applyNumberFormat="1" applyFont="1" applyBorder="1" applyAlignment="1">
      <alignment horizontal="right" vertical="center" wrapText="1"/>
    </xf>
    <xf numFmtId="182" fontId="7" fillId="0" borderId="5" xfId="0" applyNumberFormat="1" applyFont="1" applyBorder="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4" fontId="3" fillId="0" borderId="7" xfId="0" applyNumberFormat="1" applyFont="1" applyBorder="1" applyAlignment="1">
      <alignment horizontal="right" vertical="center" wrapText="1"/>
    </xf>
    <xf numFmtId="184" fontId="3" fillId="0" borderId="2" xfId="0" applyNumberFormat="1" applyFont="1" applyBorder="1" applyAlignment="1">
      <alignment horizontal="right"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49" fontId="14"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3:F28"/>
  <sheetViews>
    <sheetView showGridLines="0" tabSelected="1" topLeftCell="A8" workbookViewId="0">
      <selection activeCell="D25" sqref="D25"/>
    </sheetView>
  </sheetViews>
  <sheetFormatPr defaultColWidth="9" defaultRowHeight="13.2" x14ac:dyDescent="0.45"/>
  <cols>
    <col min="1" max="1" width="0.69921875" style="5" customWidth="1"/>
    <col min="2" max="2" width="5.19921875" style="5" customWidth="1"/>
    <col min="3" max="5" width="26.296875" style="5" customWidth="1"/>
    <col min="6" max="6" width="31.5" style="5" customWidth="1"/>
    <col min="7" max="16384" width="9" style="5"/>
  </cols>
  <sheetData>
    <row r="3" spans="2:4" x14ac:dyDescent="0.45">
      <c r="C3" s="27" t="str">
        <f>IF(COUNTIF(B4:B7,"○")=1,"",IF(COUNTIF(B4:B7,"○")&gt;1,"該当する申請１つを選択してください（複数選択されています。）","該当する申請１つを選択してください"))</f>
        <v>該当する申請１つを選択してください</v>
      </c>
    </row>
    <row r="4" spans="2:4" ht="20.25" customHeight="1" x14ac:dyDescent="0.45">
      <c r="B4" s="61"/>
      <c r="C4" s="5" t="s">
        <v>122</v>
      </c>
    </row>
    <row r="5" spans="2:4" ht="20.25" customHeight="1" x14ac:dyDescent="0.45">
      <c r="B5" s="61"/>
      <c r="C5" s="5" t="s">
        <v>123</v>
      </c>
    </row>
    <row r="6" spans="2:4" ht="20.25" customHeight="1" x14ac:dyDescent="0.45">
      <c r="B6" s="61"/>
      <c r="C6" s="5" t="s">
        <v>93</v>
      </c>
    </row>
    <row r="7" spans="2:4" ht="20.25" customHeight="1" x14ac:dyDescent="0.45">
      <c r="B7" s="61"/>
      <c r="C7" s="5" t="s">
        <v>68</v>
      </c>
    </row>
    <row r="8" spans="2:4" ht="20.25" customHeight="1" x14ac:dyDescent="0.45">
      <c r="C8" s="5" t="s">
        <v>124</v>
      </c>
    </row>
    <row r="9" spans="2:4" ht="20.25" customHeight="1" x14ac:dyDescent="0.45"/>
    <row r="10" spans="2:4" ht="20.25" customHeight="1" x14ac:dyDescent="0.45">
      <c r="C10" s="27" t="str">
        <f>IF(COUNTIF(B11:B16,"○")=1,"",IF(COUNTIF(B11:B16,"○")&gt;1,"該当する申請１つを選択してください（複数選択されています。）","該当する申請１つを選択してください"))</f>
        <v>該当する申請１つを選択してください</v>
      </c>
    </row>
    <row r="11" spans="2:4" ht="20.25" customHeight="1" x14ac:dyDescent="0.45">
      <c r="B11" s="61"/>
      <c r="C11" s="5" t="s">
        <v>83</v>
      </c>
      <c r="D11" s="53" t="str">
        <f>IF(B11="","","②実施計画（報告）書入力後、③計画承認申請書に入力")</f>
        <v/>
      </c>
    </row>
    <row r="12" spans="2:4" ht="20.25" customHeight="1" x14ac:dyDescent="0.45">
      <c r="B12" s="61"/>
      <c r="C12" s="5" t="s">
        <v>84</v>
      </c>
      <c r="D12" s="53" t="str">
        <f>IF(B12="","","②実施計画（報告）書入力後、④変更計画承認申請書に入力")</f>
        <v/>
      </c>
    </row>
    <row r="13" spans="2:4" ht="20.25" customHeight="1" x14ac:dyDescent="0.45">
      <c r="B13" s="61"/>
      <c r="C13" s="5" t="s">
        <v>85</v>
      </c>
      <c r="D13" s="53" t="str">
        <f>IF(B13="","","②実施計画（報告）書入力後、⑤交付申請書に入力")</f>
        <v/>
      </c>
    </row>
    <row r="14" spans="2:4" ht="20.25" customHeight="1" x14ac:dyDescent="0.45">
      <c r="B14" s="61"/>
      <c r="C14" s="5" t="s">
        <v>86</v>
      </c>
      <c r="D14" s="53" t="str">
        <f>IF(B14="","","②実施計画（報告）書入力後、⑥変更承認申請書（廃止の場合は⑦廃止承認申請書）に入力")</f>
        <v/>
      </c>
    </row>
    <row r="15" spans="2:4" ht="20.25" customHeight="1" x14ac:dyDescent="0.45">
      <c r="B15" s="61"/>
      <c r="C15" s="5" t="s">
        <v>87</v>
      </c>
      <c r="D15" s="53" t="str">
        <f>IF(B15="","","②実施計画（報告）書入力後、⑧実績報告書に入力")</f>
        <v/>
      </c>
    </row>
    <row r="16" spans="2:4" ht="20.25" customHeight="1" x14ac:dyDescent="0.45">
      <c r="B16" s="61"/>
      <c r="C16" s="5" t="s">
        <v>185</v>
      </c>
      <c r="D16" s="53" t="str">
        <f>IF(B16="","","②実施計画（報告）書入力後、⑨進捗状況報告書に入力")</f>
        <v/>
      </c>
    </row>
    <row r="17" spans="3:6" ht="20.25" customHeight="1" x14ac:dyDescent="0.45">
      <c r="C17" s="5" t="str">
        <f>IF(COUNTIF(C11:C15,"○")=1,"","")</f>
        <v/>
      </c>
    </row>
    <row r="18" spans="3:6" ht="25.5" customHeight="1" x14ac:dyDescent="0.45">
      <c r="C18" s="35" t="s">
        <v>90</v>
      </c>
      <c r="D18" s="34" t="s">
        <v>168</v>
      </c>
      <c r="E18" s="34" t="s">
        <v>169</v>
      </c>
    </row>
    <row r="19" spans="3:6" ht="40.5" customHeight="1" x14ac:dyDescent="0.45">
      <c r="C19" s="36" t="s">
        <v>92</v>
      </c>
      <c r="D19" s="62"/>
      <c r="E19" s="62"/>
      <c r="F19" s="59">
        <f>D19+E19</f>
        <v>0</v>
      </c>
    </row>
    <row r="20" spans="3:6" ht="40.5" customHeight="1" x14ac:dyDescent="0.45">
      <c r="C20" s="36" t="s">
        <v>88</v>
      </c>
      <c r="D20" s="62"/>
      <c r="E20" s="62"/>
      <c r="F20" s="59">
        <f t="shared" ref="F20:F21" si="0">D20+E20</f>
        <v>0</v>
      </c>
    </row>
    <row r="21" spans="3:6" ht="45" customHeight="1" x14ac:dyDescent="0.45">
      <c r="C21" s="35" t="s">
        <v>91</v>
      </c>
      <c r="D21" s="44">
        <f>IF(OR(B11="○",B12="○"),1350000,IF(OR(B13="○",B14="○"),D19,IF(OR(B15="○",B16="○"),D20,0)))</f>
        <v>0</v>
      </c>
      <c r="E21" s="44">
        <f>IF(OR(B11="○",B12="○"),135000,IF(OR(B13="○",B14="○"),E19,IF(OR(B15="○",B16="○"),E20,0)))</f>
        <v>0</v>
      </c>
      <c r="F21" s="59">
        <f t="shared" si="0"/>
        <v>0</v>
      </c>
    </row>
    <row r="23" spans="3:6" ht="21" customHeight="1" x14ac:dyDescent="0.45">
      <c r="C23" s="5" t="s">
        <v>143</v>
      </c>
      <c r="D23" s="63"/>
      <c r="E23" s="5" t="str">
        <f>IF(AND(OR(B14="○",B15="○",B16="○"),D23=""),"未入力","")</f>
        <v/>
      </c>
      <c r="F23" s="5" t="s">
        <v>213</v>
      </c>
    </row>
    <row r="24" spans="3:6" ht="21" customHeight="1" x14ac:dyDescent="0.45">
      <c r="C24" s="5" t="s">
        <v>144</v>
      </c>
      <c r="D24" s="63"/>
      <c r="E24" s="5" t="str">
        <f>IF(AND(OR(B14="○",B15="○",B16="○"),D24=""),"未入力","")</f>
        <v/>
      </c>
      <c r="F24" s="5" t="s">
        <v>145</v>
      </c>
    </row>
    <row r="25" spans="3:6" ht="21" customHeight="1" x14ac:dyDescent="0.45">
      <c r="C25" s="5" t="s">
        <v>170</v>
      </c>
      <c r="D25" s="63"/>
      <c r="E25" s="57" t="s">
        <v>172</v>
      </c>
      <c r="F25" s="5" t="s">
        <v>161</v>
      </c>
    </row>
    <row r="26" spans="3:6" ht="21" customHeight="1" x14ac:dyDescent="0.45">
      <c r="C26" s="5" t="s">
        <v>171</v>
      </c>
      <c r="D26" s="63"/>
      <c r="E26" s="57" t="s">
        <v>172</v>
      </c>
      <c r="F26" s="5" t="s">
        <v>145</v>
      </c>
    </row>
    <row r="27" spans="3:6" ht="21" customHeight="1" x14ac:dyDescent="0.45">
      <c r="D27" s="56"/>
    </row>
    <row r="28" spans="3:6" ht="38.25" customHeight="1" x14ac:dyDescent="0.45">
      <c r="C28" s="35" t="s">
        <v>167</v>
      </c>
      <c r="D28" s="62"/>
      <c r="E28" s="27" t="str">
        <f>IF(AND(OR(B15="○",B16="○"),D28=""),"未入力","")</f>
        <v/>
      </c>
      <c r="F28" s="5" t="s">
        <v>189</v>
      </c>
    </row>
  </sheetData>
  <sheetProtection algorithmName="SHA-512" hashValue="7KcyFcN8QD98BiHf0JpJAVKWo8UTpo3R5v6eqTTUqIZQLqsxTDxD9/18G/Qd6nnZpRG7g7bxQjn0bpbPHRACgw==" saltValue="TetTaLRO+NfGRio3iyV2mw==" spinCount="100000" sheet="1" objects="1" scenarios="1"/>
  <phoneticPr fontId="2"/>
  <conditionalFormatting sqref="D19">
    <cfRule type="expression" dxfId="100" priority="19" stopIfTrue="1">
      <formula>AND($D$19="",OR($B$12="○",$B$13="○",$B$14="○",$B$15="○"))</formula>
    </cfRule>
    <cfRule type="expression" dxfId="99" priority="21">
      <formula>$B$11="○"</formula>
    </cfRule>
  </conditionalFormatting>
  <conditionalFormatting sqref="D20">
    <cfRule type="expression" dxfId="98" priority="9">
      <formula>AND(OR($B$14="○",$B$15="○"),$D$20="")</formula>
    </cfRule>
  </conditionalFormatting>
  <conditionalFormatting sqref="D23">
    <cfRule type="expression" dxfId="97" priority="7">
      <formula>AND(OR($B$14="○",$B$15="○",$B$16="○"),$D$23="")</formula>
    </cfRule>
  </conditionalFormatting>
  <conditionalFormatting sqref="D24">
    <cfRule type="expression" dxfId="96" priority="1">
      <formula>AND(OR($B$14="○",$B$15="○",$B$16="○"),$D$24="")</formula>
    </cfRule>
  </conditionalFormatting>
  <conditionalFormatting sqref="D28">
    <cfRule type="expression" dxfId="95" priority="4">
      <formula>OR($B$11="○",$B$12="○",$B$13="○",$B$14="○")</formula>
    </cfRule>
    <cfRule type="expression" dxfId="94" priority="5">
      <formula>AND(OR($B$15="○",$B$16="○"),$D$28="")</formula>
    </cfRule>
  </conditionalFormatting>
  <conditionalFormatting sqref="D20:E20">
    <cfRule type="expression" dxfId="93" priority="10">
      <formula>OR($B$11="○",$B$12="○",$B$13="○")</formula>
    </cfRule>
  </conditionalFormatting>
  <conditionalFormatting sqref="E19">
    <cfRule type="expression" dxfId="92" priority="12">
      <formula>AND($B$7="○",$E$19="",OR($B$12="○",$B$13="○",$B$14="○",$B$15="○"))</formula>
    </cfRule>
    <cfRule type="expression" dxfId="91" priority="18">
      <formula>$B$11="○"</formula>
    </cfRule>
  </conditionalFormatting>
  <conditionalFormatting sqref="E19:E21">
    <cfRule type="expression" dxfId="90" priority="20">
      <formula>$B$7&lt;&gt;"○"</formula>
    </cfRule>
  </conditionalFormatting>
  <conditionalFormatting sqref="E20">
    <cfRule type="expression" dxfId="89" priority="8">
      <formula>AND(OR($B$14="○",$B$15="○"),$E$20="",$B$7="○")</formula>
    </cfRule>
  </conditionalFormatting>
  <dataValidations count="1">
    <dataValidation type="list" allowBlank="1" showInputMessage="1" showErrorMessage="1" sqref="B11:B16 B4:B7" xr:uid="{00000000-0002-0000-0000-000000000000}">
      <formula1>"○"</formula1>
    </dataValidation>
  </dataValidation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1"/>
  <sheetViews>
    <sheetView showGridLines="0" view="pageBreakPreview" zoomScale="93" zoomScaleNormal="100" zoomScaleSheetLayoutView="93" workbookViewId="0">
      <selection activeCell="C17" sqref="A17:H38"/>
    </sheetView>
  </sheetViews>
  <sheetFormatPr defaultColWidth="9" defaultRowHeight="13.2" x14ac:dyDescent="0.45"/>
  <cols>
    <col min="1" max="1" width="2.69921875" style="5" customWidth="1"/>
    <col min="2" max="2" width="17.296875" style="5" customWidth="1"/>
    <col min="3" max="8" width="11.796875" style="5" customWidth="1"/>
    <col min="9" max="9" width="9.69921875" style="5" customWidth="1"/>
    <col min="10" max="10" width="6.796875" style="5" customWidth="1"/>
    <col min="11" max="11" width="12.69921875" style="5" bestFit="1" customWidth="1"/>
    <col min="12" max="16384" width="9" style="5"/>
  </cols>
  <sheetData>
    <row r="1" spans="1:11" ht="23.25" customHeight="1" x14ac:dyDescent="0.45">
      <c r="A1" s="2" t="s">
        <v>0</v>
      </c>
      <c r="B1" s="4"/>
      <c r="C1" s="4"/>
      <c r="D1" s="4"/>
      <c r="E1" s="4"/>
      <c r="F1" s="4"/>
      <c r="G1" s="4"/>
      <c r="H1" s="4"/>
      <c r="J1" s="5" t="str">
        <f>IF('①最初に黄色セル選択、赤色セルに入力　関連情報入力シート'!B7="○","間接補助申請","")</f>
        <v/>
      </c>
    </row>
    <row r="2" spans="1:11" x14ac:dyDescent="0.45">
      <c r="A2" s="6"/>
    </row>
    <row r="3" spans="1:11" ht="14.4" x14ac:dyDescent="0.45">
      <c r="A3" s="3" t="s">
        <v>194</v>
      </c>
      <c r="B3" s="7"/>
      <c r="C3" s="7"/>
      <c r="D3" s="7"/>
      <c r="E3" s="7"/>
      <c r="F3" s="7"/>
      <c r="G3" s="7"/>
      <c r="H3" s="7"/>
    </row>
    <row r="4" spans="1:11" x14ac:dyDescent="0.45">
      <c r="A4" s="6"/>
    </row>
    <row r="5" spans="1:11" x14ac:dyDescent="0.45">
      <c r="A5" s="9" t="s">
        <v>1</v>
      </c>
    </row>
    <row r="6" spans="1:11" ht="36.75" customHeight="1" x14ac:dyDescent="0.45">
      <c r="A6" s="107"/>
      <c r="B6" s="108"/>
      <c r="C6" s="108"/>
      <c r="D6" s="108"/>
      <c r="E6" s="108"/>
      <c r="F6" s="108"/>
      <c r="G6" s="108"/>
      <c r="H6" s="109"/>
      <c r="I6" s="27" t="str">
        <f>IF(A6="","未入力","")</f>
        <v>未入力</v>
      </c>
      <c r="J6" s="27"/>
      <c r="K6" s="5" t="s">
        <v>190</v>
      </c>
    </row>
    <row r="7" spans="1:11" x14ac:dyDescent="0.45">
      <c r="A7" s="8"/>
      <c r="B7" s="8"/>
      <c r="C7" s="8"/>
      <c r="D7" s="8"/>
      <c r="E7" s="8"/>
      <c r="F7" s="8"/>
      <c r="G7" s="8"/>
      <c r="H7" s="8"/>
    </row>
    <row r="8" spans="1:11" x14ac:dyDescent="0.45">
      <c r="A8" s="9" t="s">
        <v>2</v>
      </c>
    </row>
    <row r="9" spans="1:11" ht="18.75" customHeight="1" x14ac:dyDescent="0.45">
      <c r="A9" s="101" t="s">
        <v>3</v>
      </c>
      <c r="B9" s="101"/>
      <c r="C9" s="114"/>
      <c r="D9" s="114"/>
      <c r="E9" s="114"/>
      <c r="F9" s="114"/>
      <c r="G9" s="114"/>
      <c r="H9" s="114"/>
      <c r="I9" s="27" t="str">
        <f>IF(C9="","未入力","")</f>
        <v>未入力</v>
      </c>
      <c r="J9" s="27"/>
    </row>
    <row r="10" spans="1:11" ht="18.75" customHeight="1" x14ac:dyDescent="0.45">
      <c r="A10" s="101" t="s">
        <v>4</v>
      </c>
      <c r="B10" s="101"/>
      <c r="C10" s="115"/>
      <c r="D10" s="116"/>
      <c r="E10" s="116"/>
      <c r="F10" s="116"/>
      <c r="G10" s="116"/>
      <c r="H10" s="117"/>
      <c r="I10" s="27" t="str">
        <f t="shared" ref="I10:I11" si="0">IF(C10="","未入力","")</f>
        <v>未入力</v>
      </c>
      <c r="J10" s="27"/>
      <c r="K10" s="5" t="s">
        <v>24</v>
      </c>
    </row>
    <row r="11" spans="1:11" ht="18.75" customHeight="1" x14ac:dyDescent="0.45">
      <c r="A11" s="101" t="s">
        <v>5</v>
      </c>
      <c r="B11" s="101"/>
      <c r="C11" s="115"/>
      <c r="D11" s="116"/>
      <c r="E11" s="116"/>
      <c r="F11" s="116"/>
      <c r="G11" s="116"/>
      <c r="H11" s="117"/>
      <c r="I11" s="27" t="str">
        <f t="shared" si="0"/>
        <v>未入力</v>
      </c>
      <c r="J11" s="27"/>
    </row>
    <row r="12" spans="1:11" ht="27.75" customHeight="1" x14ac:dyDescent="0.45">
      <c r="A12" s="101" t="s">
        <v>6</v>
      </c>
      <c r="B12" s="105"/>
      <c r="C12" s="13" t="s">
        <v>22</v>
      </c>
      <c r="D12" s="64"/>
      <c r="E12" s="14" t="s">
        <v>23</v>
      </c>
      <c r="F12" s="64"/>
      <c r="G12" s="14" t="s">
        <v>27</v>
      </c>
      <c r="H12" s="65"/>
      <c r="I12" s="27" t="str">
        <f>IF(OR(D12="",F12="",H12=""),"未入力","")</f>
        <v>未入力</v>
      </c>
      <c r="J12" s="27"/>
      <c r="K12" s="5" t="s">
        <v>32</v>
      </c>
    </row>
    <row r="13" spans="1:11" ht="26.25" customHeight="1" x14ac:dyDescent="0.45">
      <c r="A13" s="101" t="s">
        <v>29</v>
      </c>
      <c r="B13" s="105"/>
      <c r="C13" s="13" t="s">
        <v>25</v>
      </c>
      <c r="D13" s="66"/>
      <c r="E13" s="14" t="s">
        <v>26</v>
      </c>
      <c r="F13" s="110"/>
      <c r="G13" s="110"/>
      <c r="H13" s="29" t="str">
        <f>IF(OR(D13="",F13=""),"",D13/F13)</f>
        <v/>
      </c>
      <c r="I13" s="27" t="str">
        <f>IF(OR(D13="",F13="",H13=""),"未入力",IF(H13&gt;1,"県産材使用量が木材使用量を超えています",IF(D13&lt;10,"補助要件県産材10m3以上を満たしていません","")))</f>
        <v>未入力</v>
      </c>
      <c r="J13" s="27"/>
      <c r="K13" s="5" t="s">
        <v>195</v>
      </c>
    </row>
    <row r="14" spans="1:11" ht="27" customHeight="1" x14ac:dyDescent="0.45">
      <c r="A14" s="101" t="s">
        <v>60</v>
      </c>
      <c r="B14" s="105"/>
      <c r="C14" s="13" t="s">
        <v>61</v>
      </c>
      <c r="D14" s="66"/>
      <c r="E14" s="125" t="s">
        <v>62</v>
      </c>
      <c r="F14" s="125"/>
      <c r="G14" s="66"/>
      <c r="H14" s="29"/>
      <c r="I14" s="27" t="str">
        <f>IF(OR(E14="",G14=""),"未入力",IF(G14&lt;8,"補助要件を満たしていません",IF(OR(D13&lt;G14,D13&lt;D14),"県産材使用量を超えています","")))</f>
        <v>未入力</v>
      </c>
      <c r="J14" s="27"/>
      <c r="K14" s="5" t="s">
        <v>59</v>
      </c>
    </row>
    <row r="15" spans="1:11" ht="38.25" customHeight="1" x14ac:dyDescent="0.45">
      <c r="A15" s="101" t="s">
        <v>7</v>
      </c>
      <c r="B15" s="101"/>
      <c r="C15" s="120"/>
      <c r="D15" s="120"/>
      <c r="E15" s="120"/>
      <c r="F15" s="120"/>
      <c r="G15" s="120"/>
      <c r="H15" s="120"/>
      <c r="I15" s="27" t="str">
        <f t="shared" ref="I15:I17" si="1">IF(C15="","未入力","")</f>
        <v>未入力</v>
      </c>
      <c r="J15" s="27"/>
      <c r="K15" s="5" t="s">
        <v>192</v>
      </c>
    </row>
    <row r="16" spans="1:11" ht="24" customHeight="1" x14ac:dyDescent="0.45">
      <c r="A16" s="121" t="s">
        <v>8</v>
      </c>
      <c r="B16" s="122"/>
      <c r="C16" s="123"/>
      <c r="D16" s="124"/>
      <c r="E16" s="124"/>
      <c r="F16" s="124"/>
      <c r="G16" s="124"/>
      <c r="H16" s="12" t="s">
        <v>30</v>
      </c>
      <c r="I16" s="27" t="str">
        <f>IF(C16="","未入力","")</f>
        <v>未入力</v>
      </c>
      <c r="J16" s="27"/>
      <c r="K16" s="5" t="s">
        <v>58</v>
      </c>
    </row>
    <row r="17" spans="1:11" ht="24" customHeight="1" x14ac:dyDescent="0.45">
      <c r="A17" s="121" t="s">
        <v>21</v>
      </c>
      <c r="B17" s="122"/>
      <c r="C17" s="123"/>
      <c r="D17" s="124"/>
      <c r="E17" s="124"/>
      <c r="F17" s="124"/>
      <c r="G17" s="124"/>
      <c r="H17" s="11" t="s">
        <v>9</v>
      </c>
      <c r="I17" s="27" t="str">
        <f t="shared" si="1"/>
        <v>未入力</v>
      </c>
      <c r="J17" s="27"/>
      <c r="K17" s="5" t="s">
        <v>58</v>
      </c>
    </row>
    <row r="18" spans="1:11" ht="25.5" customHeight="1" x14ac:dyDescent="0.45">
      <c r="A18" s="101" t="s">
        <v>10</v>
      </c>
      <c r="B18" s="101"/>
      <c r="C18" s="111"/>
      <c r="D18" s="112"/>
      <c r="E18" s="14" t="s">
        <v>31</v>
      </c>
      <c r="F18" s="112"/>
      <c r="G18" s="112"/>
      <c r="H18" s="26"/>
      <c r="I18" s="27" t="str">
        <f>IF(OR(C18="",F18=""),"未入力","")</f>
        <v>未入力</v>
      </c>
      <c r="K18" s="5" t="s">
        <v>63</v>
      </c>
    </row>
    <row r="19" spans="1:11" ht="25.5" customHeight="1" x14ac:dyDescent="0.45">
      <c r="A19" s="102" t="s">
        <v>11</v>
      </c>
      <c r="B19" s="106"/>
      <c r="C19" s="111"/>
      <c r="D19" s="112"/>
      <c r="E19" s="14" t="s">
        <v>31</v>
      </c>
      <c r="F19" s="112"/>
      <c r="G19" s="112"/>
      <c r="H19" s="26"/>
      <c r="I19" s="27" t="str">
        <f>IF(OR(C19="",F19=""),"未入力","")</f>
        <v>未入力</v>
      </c>
      <c r="K19" s="5" t="s">
        <v>184</v>
      </c>
    </row>
    <row r="20" spans="1:11" ht="25.5" customHeight="1" x14ac:dyDescent="0.45">
      <c r="A20" s="106" t="s">
        <v>12</v>
      </c>
      <c r="B20" s="113"/>
      <c r="C20" s="129"/>
      <c r="D20" s="129"/>
      <c r="E20" s="129"/>
      <c r="F20" s="129"/>
      <c r="G20" s="130"/>
      <c r="H20" s="130"/>
      <c r="I20" s="27" t="str">
        <f>IF(AND(C20="",J1="間接補助申請"),"未入力","")</f>
        <v/>
      </c>
      <c r="K20" s="5" t="s">
        <v>67</v>
      </c>
    </row>
    <row r="21" spans="1:11" ht="26.4" x14ac:dyDescent="0.45">
      <c r="A21" s="16"/>
      <c r="B21" s="15" t="s">
        <v>13</v>
      </c>
      <c r="C21" s="129"/>
      <c r="D21" s="129"/>
      <c r="E21" s="129"/>
      <c r="F21" s="129"/>
      <c r="G21" s="130"/>
      <c r="H21" s="130"/>
      <c r="I21" s="27" t="str">
        <f>IF(AND(C21="",J1="間接補助申請"),"未入力","")</f>
        <v/>
      </c>
      <c r="K21" s="5" t="s">
        <v>28</v>
      </c>
    </row>
    <row r="22" spans="1:11" ht="26.25" customHeight="1" x14ac:dyDescent="0.45">
      <c r="A22" s="106" t="s">
        <v>14</v>
      </c>
      <c r="B22" s="113"/>
      <c r="C22" s="103"/>
      <c r="D22" s="104"/>
      <c r="E22" s="104"/>
      <c r="F22" s="104"/>
      <c r="G22" s="104"/>
      <c r="H22" s="104"/>
      <c r="I22" s="27" t="str">
        <f t="shared" ref="I22:I27" si="2">IF(C22="","未入力","")</f>
        <v>未入力</v>
      </c>
      <c r="K22" s="5" t="s">
        <v>70</v>
      </c>
    </row>
    <row r="23" spans="1:11" ht="26.25" customHeight="1" x14ac:dyDescent="0.45">
      <c r="A23" s="100"/>
      <c r="B23" s="10" t="s">
        <v>15</v>
      </c>
      <c r="C23" s="103"/>
      <c r="D23" s="104"/>
      <c r="E23" s="104"/>
      <c r="F23" s="104"/>
      <c r="G23" s="104"/>
      <c r="H23" s="104"/>
      <c r="I23" s="27" t="str">
        <f t="shared" si="2"/>
        <v>未入力</v>
      </c>
      <c r="K23" s="5" t="s">
        <v>71</v>
      </c>
    </row>
    <row r="24" spans="1:11" ht="26.25" customHeight="1" x14ac:dyDescent="0.45">
      <c r="A24" s="101"/>
      <c r="B24" s="10" t="s">
        <v>16</v>
      </c>
      <c r="C24" s="103"/>
      <c r="D24" s="104"/>
      <c r="E24" s="104"/>
      <c r="F24" s="104"/>
      <c r="G24" s="104"/>
      <c r="H24" s="104"/>
      <c r="I24" s="27" t="str">
        <f t="shared" si="2"/>
        <v>未入力</v>
      </c>
      <c r="K24" s="5" t="s">
        <v>28</v>
      </c>
    </row>
    <row r="25" spans="1:11" ht="15" customHeight="1" x14ac:dyDescent="0.45">
      <c r="A25" s="101"/>
      <c r="B25" s="105" t="s">
        <v>17</v>
      </c>
      <c r="C25" s="28" t="s">
        <v>64</v>
      </c>
      <c r="D25" s="127"/>
      <c r="E25" s="127"/>
      <c r="F25" s="127"/>
      <c r="G25" s="127"/>
      <c r="H25" s="128"/>
      <c r="I25" s="27" t="str">
        <f>IF(D25="","未入力","")</f>
        <v>未入力</v>
      </c>
      <c r="K25" s="5" t="s">
        <v>72</v>
      </c>
    </row>
    <row r="26" spans="1:11" ht="15" customHeight="1" x14ac:dyDescent="0.45">
      <c r="A26" s="102"/>
      <c r="B26" s="106"/>
      <c r="C26" s="28" t="s">
        <v>18</v>
      </c>
      <c r="D26" s="126"/>
      <c r="E26" s="127"/>
      <c r="F26" s="127"/>
      <c r="G26" s="127"/>
      <c r="H26" s="128"/>
      <c r="I26" s="27" t="str">
        <f>IF(D26="","未入力","")</f>
        <v>未入力</v>
      </c>
      <c r="K26" s="5" t="s">
        <v>73</v>
      </c>
    </row>
    <row r="27" spans="1:11" ht="26.25" customHeight="1" x14ac:dyDescent="0.45">
      <c r="A27" s="106" t="s">
        <v>19</v>
      </c>
      <c r="B27" s="113"/>
      <c r="C27" s="103"/>
      <c r="D27" s="104"/>
      <c r="E27" s="104"/>
      <c r="F27" s="104"/>
      <c r="G27" s="104"/>
      <c r="H27" s="104"/>
      <c r="I27" s="27" t="str">
        <f t="shared" si="2"/>
        <v>未入力</v>
      </c>
      <c r="K27" s="5" t="s">
        <v>70</v>
      </c>
    </row>
    <row r="28" spans="1:11" ht="26.25" customHeight="1" x14ac:dyDescent="0.45">
      <c r="A28" s="100"/>
      <c r="B28" s="10" t="s">
        <v>15</v>
      </c>
      <c r="C28" s="103"/>
      <c r="D28" s="104"/>
      <c r="E28" s="104"/>
      <c r="F28" s="104"/>
      <c r="G28" s="104"/>
      <c r="H28" s="104"/>
      <c r="I28" s="27" t="str">
        <f t="shared" ref="I28:I29" si="3">IF(C28="","未入力","")</f>
        <v>未入力</v>
      </c>
      <c r="K28" s="5" t="s">
        <v>71</v>
      </c>
    </row>
    <row r="29" spans="1:11" ht="26.25" customHeight="1" x14ac:dyDescent="0.45">
      <c r="A29" s="101"/>
      <c r="B29" s="10" t="s">
        <v>16</v>
      </c>
      <c r="C29" s="103"/>
      <c r="D29" s="104"/>
      <c r="E29" s="104"/>
      <c r="F29" s="104"/>
      <c r="G29" s="104"/>
      <c r="H29" s="104"/>
      <c r="I29" s="27" t="str">
        <f t="shared" si="3"/>
        <v>未入力</v>
      </c>
      <c r="K29" s="5" t="s">
        <v>28</v>
      </c>
    </row>
    <row r="30" spans="1:11" ht="15" customHeight="1" x14ac:dyDescent="0.45">
      <c r="A30" s="101"/>
      <c r="B30" s="105" t="s">
        <v>17</v>
      </c>
      <c r="C30" s="28" t="s">
        <v>64</v>
      </c>
      <c r="D30" s="127"/>
      <c r="E30" s="127"/>
      <c r="F30" s="127"/>
      <c r="G30" s="127"/>
      <c r="H30" s="128"/>
      <c r="I30" s="27" t="str">
        <f>IF(D30="","未入力","")</f>
        <v>未入力</v>
      </c>
      <c r="K30" s="5" t="s">
        <v>72</v>
      </c>
    </row>
    <row r="31" spans="1:11" ht="15" customHeight="1" x14ac:dyDescent="0.45">
      <c r="A31" s="102"/>
      <c r="B31" s="106"/>
      <c r="C31" s="28" t="s">
        <v>18</v>
      </c>
      <c r="D31" s="126"/>
      <c r="E31" s="127"/>
      <c r="F31" s="127"/>
      <c r="G31" s="127"/>
      <c r="H31" s="128"/>
      <c r="I31" s="27" t="str">
        <f>IF(D31="","未入力","")</f>
        <v>未入力</v>
      </c>
      <c r="K31" s="5" t="s">
        <v>73</v>
      </c>
    </row>
    <row r="32" spans="1:11" ht="25.5" customHeight="1" x14ac:dyDescent="0.45">
      <c r="A32" s="101" t="s">
        <v>20</v>
      </c>
      <c r="B32" s="101"/>
      <c r="C32" s="103"/>
      <c r="D32" s="104"/>
      <c r="E32" s="104"/>
      <c r="F32" s="104"/>
      <c r="G32" s="104"/>
      <c r="H32" s="104"/>
      <c r="I32" s="27" t="str">
        <f t="shared" ref="I32" si="4">IF(C32="","未入力","")</f>
        <v>未入力</v>
      </c>
      <c r="K32" s="5" t="s">
        <v>70</v>
      </c>
    </row>
    <row r="33" spans="1:11" ht="26.25" customHeight="1" x14ac:dyDescent="0.45">
      <c r="A33" s="100"/>
      <c r="B33" s="10" t="s">
        <v>15</v>
      </c>
      <c r="C33" s="103"/>
      <c r="D33" s="104"/>
      <c r="E33" s="104"/>
      <c r="F33" s="104"/>
      <c r="G33" s="104"/>
      <c r="H33" s="104"/>
      <c r="I33" s="27" t="str">
        <f t="shared" ref="I33:I34" si="5">IF(C33="","未入力","")</f>
        <v>未入力</v>
      </c>
      <c r="K33" s="5" t="s">
        <v>71</v>
      </c>
    </row>
    <row r="34" spans="1:11" ht="26.25" customHeight="1" x14ac:dyDescent="0.45">
      <c r="A34" s="101"/>
      <c r="B34" s="10" t="s">
        <v>16</v>
      </c>
      <c r="C34" s="103"/>
      <c r="D34" s="104"/>
      <c r="E34" s="104"/>
      <c r="F34" s="104"/>
      <c r="G34" s="104"/>
      <c r="H34" s="104"/>
      <c r="I34" s="27" t="str">
        <f t="shared" si="5"/>
        <v>未入力</v>
      </c>
      <c r="K34" s="5" t="s">
        <v>28</v>
      </c>
    </row>
    <row r="35" spans="1:11" ht="15" customHeight="1" x14ac:dyDescent="0.45">
      <c r="A35" s="101"/>
      <c r="B35" s="105" t="s">
        <v>17</v>
      </c>
      <c r="C35" s="28" t="s">
        <v>64</v>
      </c>
      <c r="D35" s="127"/>
      <c r="E35" s="127"/>
      <c r="F35" s="127"/>
      <c r="G35" s="127"/>
      <c r="H35" s="128"/>
      <c r="I35" s="27" t="str">
        <f>IF(D35="","未入力","")</f>
        <v>未入力</v>
      </c>
      <c r="K35" s="5" t="s">
        <v>72</v>
      </c>
    </row>
    <row r="36" spans="1:11" ht="15" customHeight="1" x14ac:dyDescent="0.45">
      <c r="A36" s="102"/>
      <c r="B36" s="106"/>
      <c r="C36" s="28" t="s">
        <v>18</v>
      </c>
      <c r="D36" s="126"/>
      <c r="E36" s="127"/>
      <c r="F36" s="127"/>
      <c r="G36" s="127"/>
      <c r="H36" s="128"/>
      <c r="I36" s="27" t="str">
        <f>IF(D36="","未入力","")</f>
        <v>未入力</v>
      </c>
      <c r="K36" s="5" t="s">
        <v>73</v>
      </c>
    </row>
    <row r="37" spans="1:11" x14ac:dyDescent="0.45">
      <c r="A37" s="96" t="s">
        <v>48</v>
      </c>
      <c r="B37" s="96"/>
      <c r="C37" s="96"/>
      <c r="D37" s="96"/>
      <c r="E37" s="96"/>
      <c r="F37" s="96"/>
      <c r="G37" s="96"/>
      <c r="H37" s="96"/>
    </row>
    <row r="38" spans="1:11" ht="70.5" customHeight="1" x14ac:dyDescent="0.45">
      <c r="A38" s="74" t="s">
        <v>49</v>
      </c>
      <c r="B38" s="74"/>
      <c r="C38" s="74"/>
      <c r="D38" s="74"/>
      <c r="E38" s="74"/>
      <c r="F38" s="74"/>
      <c r="G38" s="74"/>
      <c r="H38" s="74"/>
    </row>
    <row r="39" spans="1:11" x14ac:dyDescent="0.45">
      <c r="A39" s="73" t="s">
        <v>50</v>
      </c>
      <c r="B39" s="73"/>
      <c r="C39" s="73"/>
      <c r="D39" s="73"/>
      <c r="E39" s="73"/>
      <c r="F39" s="73"/>
      <c r="G39" s="73"/>
      <c r="H39" s="73"/>
    </row>
    <row r="41" spans="1:11" x14ac:dyDescent="0.45">
      <c r="A41" s="75" t="s">
        <v>33</v>
      </c>
      <c r="B41" s="75"/>
      <c r="C41" s="75"/>
      <c r="D41" s="75"/>
      <c r="E41" s="75"/>
      <c r="F41" s="75"/>
      <c r="G41" s="75"/>
      <c r="H41" s="75"/>
    </row>
    <row r="42" spans="1:11" x14ac:dyDescent="0.45">
      <c r="A42" s="8" t="s">
        <v>34</v>
      </c>
      <c r="B42" s="8"/>
      <c r="C42" s="8"/>
      <c r="D42" s="8"/>
      <c r="E42" s="8"/>
      <c r="F42" s="8"/>
      <c r="G42" s="8"/>
      <c r="H42" s="8"/>
    </row>
    <row r="43" spans="1:11" ht="20.25" customHeight="1" x14ac:dyDescent="0.45">
      <c r="A43" s="79" t="s">
        <v>35</v>
      </c>
      <c r="B43" s="79"/>
      <c r="C43" s="83" t="s">
        <v>36</v>
      </c>
      <c r="D43" s="90"/>
      <c r="E43" s="17" t="s">
        <v>37</v>
      </c>
      <c r="F43" s="79" t="s">
        <v>38</v>
      </c>
      <c r="G43" s="79"/>
      <c r="H43" s="79"/>
    </row>
    <row r="44" spans="1:11" ht="20.25" customHeight="1" x14ac:dyDescent="0.45">
      <c r="A44" s="79" t="s">
        <v>39</v>
      </c>
      <c r="B44" s="80"/>
      <c r="C44" s="71">
        <f>D13</f>
        <v>0</v>
      </c>
      <c r="D44" s="37" t="s">
        <v>55</v>
      </c>
      <c r="E44" s="21" t="s">
        <v>53</v>
      </c>
      <c r="F44" s="18" t="s">
        <v>40</v>
      </c>
      <c r="G44" s="91">
        <f>C44*45000</f>
        <v>0</v>
      </c>
      <c r="H44" s="92"/>
    </row>
    <row r="45" spans="1:11" ht="20.25" customHeight="1" x14ac:dyDescent="0.45">
      <c r="A45" s="81" t="s">
        <v>41</v>
      </c>
      <c r="B45" s="82"/>
      <c r="C45" s="72">
        <f>D14</f>
        <v>0</v>
      </c>
      <c r="D45" s="38" t="s">
        <v>55</v>
      </c>
      <c r="E45" s="22" t="s">
        <v>54</v>
      </c>
      <c r="F45" s="23" t="s">
        <v>51</v>
      </c>
      <c r="G45" s="91">
        <f>C45*30000</f>
        <v>0</v>
      </c>
      <c r="H45" s="92"/>
    </row>
    <row r="46" spans="1:11" ht="20.25" customHeight="1" x14ac:dyDescent="0.45">
      <c r="A46" s="82" t="s">
        <v>42</v>
      </c>
      <c r="B46" s="97"/>
      <c r="C46" s="97"/>
      <c r="D46" s="97"/>
      <c r="E46" s="98"/>
      <c r="F46" s="23" t="s">
        <v>52</v>
      </c>
      <c r="G46" s="93">
        <f>INT(G44+G45)</f>
        <v>0</v>
      </c>
      <c r="H46" s="94"/>
      <c r="K46" s="60">
        <f>G46+A57</f>
        <v>0</v>
      </c>
    </row>
    <row r="47" spans="1:11" ht="20.25" customHeight="1" x14ac:dyDescent="0.45">
      <c r="A47" s="82" t="s">
        <v>196</v>
      </c>
      <c r="B47" s="97"/>
      <c r="C47" s="97"/>
      <c r="D47" s="97"/>
      <c r="E47" s="97"/>
      <c r="F47" s="98"/>
      <c r="G47" s="93">
        <f>MIN(G46,1350000,'①最初に黄色セル選択、赤色セルに入力　関連情報入力シート'!D21)</f>
        <v>0</v>
      </c>
      <c r="H47" s="94"/>
      <c r="K47" s="60">
        <f>G47+F57</f>
        <v>0</v>
      </c>
    </row>
    <row r="48" spans="1:11" ht="18.75" customHeight="1" x14ac:dyDescent="0.45">
      <c r="A48" s="24" t="s">
        <v>43</v>
      </c>
      <c r="B48" s="19"/>
      <c r="C48" s="19"/>
      <c r="D48" s="19"/>
      <c r="E48" s="19"/>
      <c r="F48" s="19"/>
      <c r="G48" s="19"/>
      <c r="H48" s="20"/>
    </row>
    <row r="49" spans="1:11" x14ac:dyDescent="0.45">
      <c r="A49" s="83" t="s">
        <v>56</v>
      </c>
      <c r="B49" s="84"/>
      <c r="C49" s="67"/>
      <c r="D49" s="39" t="s">
        <v>55</v>
      </c>
      <c r="E49" s="118"/>
      <c r="F49" s="119"/>
      <c r="G49" s="67"/>
      <c r="H49" s="39" t="s">
        <v>55</v>
      </c>
      <c r="I49" s="27" t="str">
        <f>IF(C49="","未入力","")</f>
        <v>未入力</v>
      </c>
      <c r="K49" s="5" t="s">
        <v>75</v>
      </c>
    </row>
    <row r="50" spans="1:11" x14ac:dyDescent="0.45">
      <c r="A50" s="80" t="s">
        <v>57</v>
      </c>
      <c r="B50" s="85"/>
      <c r="C50" s="67"/>
      <c r="D50" s="40" t="s">
        <v>55</v>
      </c>
      <c r="E50" s="118"/>
      <c r="F50" s="119"/>
      <c r="G50" s="67"/>
      <c r="H50" s="40" t="s">
        <v>55</v>
      </c>
      <c r="I50" s="27" t="str">
        <f>IF(C50="","未入力","")</f>
        <v>未入力</v>
      </c>
      <c r="K50" s="5" t="s">
        <v>74</v>
      </c>
    </row>
    <row r="51" spans="1:11" x14ac:dyDescent="0.45">
      <c r="A51" s="86"/>
      <c r="B51" s="87"/>
      <c r="C51" s="68"/>
      <c r="D51" s="41" t="s">
        <v>55</v>
      </c>
      <c r="E51" s="118"/>
      <c r="F51" s="119"/>
      <c r="G51" s="68"/>
      <c r="H51" s="41" t="s">
        <v>55</v>
      </c>
      <c r="K51" s="5" t="s">
        <v>108</v>
      </c>
    </row>
    <row r="52" spans="1:11" x14ac:dyDescent="0.45">
      <c r="A52" s="25" t="s">
        <v>191</v>
      </c>
      <c r="E52" s="27" t="str">
        <f>IF(C44=C49+C50+C51+G49+G50+G51,"","県産材材積と樹種別の内訳合計数値が一致しません")</f>
        <v/>
      </c>
    </row>
    <row r="53" spans="1:11" x14ac:dyDescent="0.45">
      <c r="A53" s="1"/>
    </row>
    <row r="54" spans="1:11" x14ac:dyDescent="0.45">
      <c r="A54" s="9" t="s">
        <v>44</v>
      </c>
    </row>
    <row r="55" spans="1:11" ht="19.5" customHeight="1" x14ac:dyDescent="0.45">
      <c r="A55" s="80" t="s">
        <v>197</v>
      </c>
      <c r="B55" s="85"/>
      <c r="C55" s="85"/>
      <c r="D55" s="30"/>
      <c r="E55" s="17" t="s">
        <v>199</v>
      </c>
      <c r="F55" s="79" t="s">
        <v>200</v>
      </c>
      <c r="G55" s="79"/>
      <c r="H55" s="79"/>
    </row>
    <row r="56" spans="1:11" ht="19.5" customHeight="1" x14ac:dyDescent="0.45">
      <c r="A56" s="83" t="s">
        <v>198</v>
      </c>
      <c r="B56" s="84"/>
      <c r="C56" s="84"/>
      <c r="D56" s="31"/>
      <c r="E56" s="78" t="s">
        <v>66</v>
      </c>
      <c r="F56" s="136"/>
      <c r="G56" s="137"/>
      <c r="H56" s="138"/>
    </row>
    <row r="57" spans="1:11" ht="16.5" customHeight="1" x14ac:dyDescent="0.45">
      <c r="A57" s="88"/>
      <c r="B57" s="89"/>
      <c r="C57" s="89"/>
      <c r="D57" s="32" t="s">
        <v>65</v>
      </c>
      <c r="E57" s="78"/>
      <c r="F57" s="139">
        <f>MIN(A57,INT(G47/10),'①最初に黄色セル選択、赤色セルに入力　関連情報入力シート'!E21)</f>
        <v>0</v>
      </c>
      <c r="G57" s="140"/>
      <c r="H57" s="47" t="s">
        <v>9</v>
      </c>
    </row>
    <row r="58" spans="1:11" x14ac:dyDescent="0.45">
      <c r="A58" s="25" t="s">
        <v>109</v>
      </c>
      <c r="B58" s="33"/>
      <c r="C58" s="33"/>
      <c r="D58" s="33"/>
      <c r="E58" s="33"/>
    </row>
    <row r="60" spans="1:11" x14ac:dyDescent="0.45">
      <c r="A60" s="1"/>
    </row>
    <row r="61" spans="1:11" x14ac:dyDescent="0.45">
      <c r="A61" s="9" t="s">
        <v>45</v>
      </c>
      <c r="D61" s="141"/>
      <c r="E61" s="141"/>
      <c r="F61" s="141"/>
      <c r="I61" s="27" t="str">
        <f>IF(D61="","未入力","")</f>
        <v>未入力</v>
      </c>
      <c r="J61" s="5" t="s">
        <v>63</v>
      </c>
    </row>
    <row r="62" spans="1:11" x14ac:dyDescent="0.45">
      <c r="A62" s="1"/>
      <c r="J62" s="27" t="s">
        <v>69</v>
      </c>
    </row>
    <row r="63" spans="1:11" x14ac:dyDescent="0.45">
      <c r="A63" s="9" t="s">
        <v>46</v>
      </c>
    </row>
    <row r="64" spans="1:11" x14ac:dyDescent="0.45">
      <c r="A64" s="9" t="s">
        <v>76</v>
      </c>
      <c r="C64" s="69"/>
      <c r="I64" s="27" t="str">
        <f>IF(C64="","未入力","")</f>
        <v>未入力</v>
      </c>
      <c r="J64" s="27" t="s">
        <v>77</v>
      </c>
    </row>
    <row r="65" spans="1:10" ht="23.25" customHeight="1" x14ac:dyDescent="0.45">
      <c r="A65" s="49" t="s">
        <v>112</v>
      </c>
      <c r="B65" s="48"/>
    </row>
    <row r="66" spans="1:10" ht="15.75" customHeight="1" x14ac:dyDescent="0.45">
      <c r="A66" s="8"/>
      <c r="B66" s="48"/>
    </row>
    <row r="67" spans="1:10" x14ac:dyDescent="0.45">
      <c r="A67" s="2" t="s">
        <v>47</v>
      </c>
    </row>
    <row r="68" spans="1:10" ht="54.75" customHeight="1" x14ac:dyDescent="0.45">
      <c r="A68" s="74" t="s">
        <v>111</v>
      </c>
      <c r="B68" s="74"/>
      <c r="C68" s="74"/>
      <c r="D68" s="74"/>
      <c r="E68" s="74"/>
      <c r="F68" s="74"/>
      <c r="G68" s="74"/>
      <c r="H68" s="74"/>
    </row>
    <row r="69" spans="1:10" ht="18.75" customHeight="1" x14ac:dyDescent="0.45">
      <c r="A69" s="131" t="s">
        <v>78</v>
      </c>
      <c r="B69" s="131"/>
      <c r="C69" s="131"/>
      <c r="D69" s="131" t="s">
        <v>79</v>
      </c>
      <c r="E69" s="131"/>
      <c r="F69" s="131"/>
      <c r="G69" s="131" t="s">
        <v>80</v>
      </c>
      <c r="H69" s="131"/>
    </row>
    <row r="70" spans="1:10" ht="29.25" customHeight="1" x14ac:dyDescent="0.45">
      <c r="A70" s="132"/>
      <c r="B70" s="132"/>
      <c r="C70" s="132"/>
      <c r="D70" s="133"/>
      <c r="E70" s="134"/>
      <c r="F70" s="135"/>
      <c r="G70" s="132"/>
      <c r="H70" s="132"/>
      <c r="I70" s="27" t="str">
        <f>IF(AND(C64="有",OR(A70="",D70="",G70="")),"未入力","")</f>
        <v/>
      </c>
    </row>
    <row r="71" spans="1:10" ht="20.25" customHeight="1" x14ac:dyDescent="0.45">
      <c r="A71" s="131" t="s">
        <v>81</v>
      </c>
      <c r="B71" s="131"/>
      <c r="C71" s="131"/>
      <c r="D71" s="131"/>
      <c r="E71" s="131"/>
      <c r="F71" s="131"/>
      <c r="G71" s="131"/>
      <c r="H71" s="131"/>
    </row>
    <row r="72" spans="1:10" ht="30" customHeight="1" x14ac:dyDescent="0.45">
      <c r="A72" s="132"/>
      <c r="B72" s="132"/>
      <c r="C72" s="132"/>
      <c r="D72" s="132"/>
      <c r="E72" s="132"/>
      <c r="F72" s="132"/>
      <c r="G72" s="132"/>
      <c r="H72" s="132"/>
      <c r="I72" s="27" t="str">
        <f>IF(AND(C64="有",A72=""),"未入力","")</f>
        <v/>
      </c>
      <c r="J72" s="27" t="s">
        <v>82</v>
      </c>
    </row>
    <row r="73" spans="1:10" ht="31.5" customHeight="1" x14ac:dyDescent="0.45">
      <c r="A73" s="95" t="s">
        <v>113</v>
      </c>
      <c r="B73" s="96"/>
      <c r="C73" s="96"/>
      <c r="D73" s="96"/>
      <c r="E73" s="96"/>
      <c r="F73" s="96"/>
      <c r="G73" s="96"/>
      <c r="H73" s="96"/>
    </row>
    <row r="75" spans="1:10" x14ac:dyDescent="0.45">
      <c r="A75" s="42" t="s">
        <v>110</v>
      </c>
    </row>
    <row r="76" spans="1:10" x14ac:dyDescent="0.45">
      <c r="B76" s="99"/>
      <c r="C76" s="99"/>
      <c r="D76" s="99"/>
      <c r="I76" s="27" t="str">
        <f>IF(B76="","未入力","")</f>
        <v>未入力</v>
      </c>
      <c r="J76" s="43" t="s">
        <v>89</v>
      </c>
    </row>
    <row r="78" spans="1:10" x14ac:dyDescent="0.45">
      <c r="A78" s="76" t="s">
        <v>94</v>
      </c>
      <c r="B78" s="76"/>
      <c r="C78" s="76"/>
      <c r="D78" s="76"/>
      <c r="E78" s="76"/>
      <c r="F78" s="76"/>
      <c r="G78" s="76"/>
      <c r="H78" s="76"/>
    </row>
    <row r="79" spans="1:10" x14ac:dyDescent="0.45">
      <c r="A79" s="2" t="s">
        <v>95</v>
      </c>
      <c r="B79" s="4"/>
      <c r="C79" s="4"/>
      <c r="D79" s="4"/>
      <c r="E79" s="4"/>
      <c r="F79" s="4"/>
      <c r="G79" s="4"/>
      <c r="H79" s="4"/>
    </row>
    <row r="80" spans="1:10" x14ac:dyDescent="0.45">
      <c r="A80" s="76" t="s">
        <v>96</v>
      </c>
      <c r="B80" s="76"/>
      <c r="C80" s="76"/>
      <c r="D80" s="76"/>
      <c r="E80" s="76"/>
      <c r="F80" s="76"/>
      <c r="G80" s="76"/>
      <c r="H80" s="76"/>
    </row>
    <row r="81" spans="1:8" x14ac:dyDescent="0.45">
      <c r="A81" s="76" t="s">
        <v>97</v>
      </c>
      <c r="B81" s="76"/>
      <c r="C81" s="76"/>
      <c r="D81" s="76"/>
      <c r="E81" s="76"/>
      <c r="F81" s="76"/>
      <c r="G81" s="76"/>
      <c r="H81" s="76"/>
    </row>
    <row r="82" spans="1:8" x14ac:dyDescent="0.45">
      <c r="A82" s="73" t="s">
        <v>104</v>
      </c>
      <c r="B82" s="73"/>
      <c r="C82" s="73"/>
      <c r="D82" s="73"/>
      <c r="E82" s="73"/>
      <c r="F82" s="73"/>
      <c r="G82" s="73"/>
      <c r="H82" s="73"/>
    </row>
    <row r="83" spans="1:8" x14ac:dyDescent="0.45">
      <c r="A83" s="1"/>
    </row>
    <row r="84" spans="1:8" ht="30" customHeight="1" x14ac:dyDescent="0.45">
      <c r="A84" s="77" t="s">
        <v>98</v>
      </c>
      <c r="B84" s="77"/>
      <c r="C84" s="77"/>
      <c r="D84" s="77"/>
      <c r="E84" s="77"/>
      <c r="F84" s="77"/>
      <c r="G84" s="77"/>
      <c r="H84" s="77"/>
    </row>
    <row r="85" spans="1:8" x14ac:dyDescent="0.45">
      <c r="A85" s="73" t="s">
        <v>96</v>
      </c>
      <c r="B85" s="73"/>
      <c r="C85" s="73"/>
      <c r="D85" s="73"/>
      <c r="E85" s="73"/>
      <c r="F85" s="73"/>
      <c r="G85" s="73"/>
      <c r="H85" s="73"/>
    </row>
    <row r="86" spans="1:8" ht="24.45" customHeight="1" x14ac:dyDescent="0.45">
      <c r="A86" s="74" t="s">
        <v>214</v>
      </c>
      <c r="B86" s="74"/>
      <c r="C86" s="74"/>
      <c r="D86" s="74"/>
      <c r="E86" s="74"/>
      <c r="F86" s="74"/>
      <c r="G86" s="74"/>
      <c r="H86" s="74"/>
    </row>
    <row r="87" spans="1:8" x14ac:dyDescent="0.45">
      <c r="A87" s="73" t="s">
        <v>105</v>
      </c>
      <c r="B87" s="73"/>
      <c r="C87" s="73"/>
      <c r="D87" s="73"/>
      <c r="E87" s="73"/>
      <c r="F87" s="73"/>
      <c r="G87" s="73"/>
      <c r="H87" s="73"/>
    </row>
    <row r="88" spans="1:8" x14ac:dyDescent="0.45">
      <c r="A88" s="73" t="s">
        <v>99</v>
      </c>
      <c r="B88" s="73"/>
      <c r="C88" s="73"/>
      <c r="D88" s="73"/>
      <c r="E88" s="73"/>
      <c r="F88" s="73"/>
      <c r="G88" s="73"/>
      <c r="H88" s="73"/>
    </row>
    <row r="89" spans="1:8" x14ac:dyDescent="0.45">
      <c r="A89" s="73" t="s">
        <v>100</v>
      </c>
      <c r="B89" s="73"/>
      <c r="C89" s="73"/>
      <c r="D89" s="73"/>
      <c r="E89" s="73"/>
      <c r="F89" s="73"/>
      <c r="G89" s="73"/>
      <c r="H89" s="73"/>
    </row>
    <row r="90" spans="1:8" x14ac:dyDescent="0.45">
      <c r="A90" s="73" t="s">
        <v>106</v>
      </c>
      <c r="B90" s="73"/>
      <c r="C90" s="73"/>
      <c r="D90" s="73"/>
      <c r="E90" s="73"/>
      <c r="F90" s="73"/>
      <c r="G90" s="73"/>
      <c r="H90" s="73"/>
    </row>
    <row r="91" spans="1:8" x14ac:dyDescent="0.45">
      <c r="A91" s="1"/>
    </row>
    <row r="92" spans="1:8" x14ac:dyDescent="0.45">
      <c r="A92" s="75" t="s">
        <v>101</v>
      </c>
      <c r="B92" s="75"/>
      <c r="C92" s="75"/>
      <c r="D92" s="75"/>
      <c r="E92" s="75"/>
      <c r="F92" s="75"/>
      <c r="G92" s="75"/>
      <c r="H92" s="75"/>
    </row>
    <row r="93" spans="1:8" x14ac:dyDescent="0.45">
      <c r="A93" s="73" t="s">
        <v>102</v>
      </c>
      <c r="B93" s="73"/>
      <c r="C93" s="73"/>
      <c r="D93" s="73"/>
      <c r="E93" s="73"/>
      <c r="F93" s="73"/>
      <c r="G93" s="73"/>
      <c r="H93" s="73"/>
    </row>
    <row r="94" spans="1:8" ht="28.5" customHeight="1" x14ac:dyDescent="0.45">
      <c r="A94" s="74" t="s">
        <v>215</v>
      </c>
      <c r="B94" s="73"/>
      <c r="C94" s="73"/>
      <c r="D94" s="73"/>
      <c r="E94" s="73"/>
      <c r="F94" s="73"/>
      <c r="G94" s="73"/>
      <c r="H94" s="73"/>
    </row>
    <row r="95" spans="1:8" x14ac:dyDescent="0.45">
      <c r="A95" s="73" t="s">
        <v>103</v>
      </c>
      <c r="B95" s="73"/>
      <c r="C95" s="73"/>
      <c r="D95" s="73"/>
      <c r="E95" s="73"/>
      <c r="F95" s="73"/>
      <c r="G95" s="73"/>
      <c r="H95" s="73"/>
    </row>
    <row r="96" spans="1:8" x14ac:dyDescent="0.45">
      <c r="A96" s="73" t="s">
        <v>107</v>
      </c>
      <c r="B96" s="73"/>
      <c r="C96" s="73"/>
      <c r="D96" s="73"/>
      <c r="E96" s="73"/>
      <c r="F96" s="73"/>
      <c r="G96" s="73"/>
      <c r="H96" s="73"/>
    </row>
    <row r="97" spans="1:8" ht="27" customHeight="1" x14ac:dyDescent="0.45">
      <c r="A97" s="74" t="s">
        <v>193</v>
      </c>
      <c r="B97" s="73"/>
      <c r="C97" s="73"/>
      <c r="D97" s="73"/>
      <c r="E97" s="73"/>
      <c r="F97" s="73"/>
      <c r="G97" s="73"/>
      <c r="H97" s="73"/>
    </row>
    <row r="98" spans="1:8" x14ac:dyDescent="0.45">
      <c r="A98" s="73" t="s">
        <v>106</v>
      </c>
      <c r="B98" s="73"/>
      <c r="C98" s="73"/>
      <c r="D98" s="73"/>
      <c r="E98" s="73"/>
      <c r="F98" s="73"/>
      <c r="G98" s="73"/>
      <c r="H98" s="73"/>
    </row>
    <row r="99" spans="1:8" ht="13.8" x14ac:dyDescent="0.45">
      <c r="A99" s="45"/>
    </row>
    <row r="100" spans="1:8" ht="18" x14ac:dyDescent="0.45">
      <c r="A100"/>
    </row>
    <row r="101" spans="1:8" ht="13.8" x14ac:dyDescent="0.45">
      <c r="A101" s="46"/>
    </row>
  </sheetData>
  <sheetProtection algorithmName="SHA-512" hashValue="NhskEdbk5UdGoiEp2Tre/tTkNpkCPJAQibkSi7wkHpYUh6/KMV/b4ZnQ0EuYzVtr6/IuQcbk29RQcDe25em+pg==" saltValue="0gDqBJQ2+hJHeSGrGA4O6Q==" spinCount="100000" sheet="1" objects="1" scenarios="1"/>
  <mergeCells count="109">
    <mergeCell ref="D69:F69"/>
    <mergeCell ref="G69:H69"/>
    <mergeCell ref="A69:C69"/>
    <mergeCell ref="A70:C70"/>
    <mergeCell ref="D70:F70"/>
    <mergeCell ref="G70:H70"/>
    <mergeCell ref="A71:H71"/>
    <mergeCell ref="A72:H72"/>
    <mergeCell ref="F55:H55"/>
    <mergeCell ref="F56:H56"/>
    <mergeCell ref="F57:G57"/>
    <mergeCell ref="D61:F61"/>
    <mergeCell ref="A68:H68"/>
    <mergeCell ref="D30:H30"/>
    <mergeCell ref="D31:H31"/>
    <mergeCell ref="D35:H35"/>
    <mergeCell ref="D36:H36"/>
    <mergeCell ref="A20:B20"/>
    <mergeCell ref="C20:H20"/>
    <mergeCell ref="C21:H21"/>
    <mergeCell ref="A22:B22"/>
    <mergeCell ref="C22:H22"/>
    <mergeCell ref="A23:A26"/>
    <mergeCell ref="C23:H23"/>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96:H96"/>
    <mergeCell ref="A97:H97"/>
    <mergeCell ref="A98:H98"/>
    <mergeCell ref="A90:H90"/>
    <mergeCell ref="A92:H92"/>
    <mergeCell ref="A93:H93"/>
    <mergeCell ref="A94:H94"/>
    <mergeCell ref="A95:H95"/>
    <mergeCell ref="A85:H85"/>
    <mergeCell ref="A86:H86"/>
    <mergeCell ref="A87:H87"/>
    <mergeCell ref="A88:H88"/>
    <mergeCell ref="A89:H89"/>
  </mergeCells>
  <phoneticPr fontId="2"/>
  <conditionalFormatting sqref="A70:C70">
    <cfRule type="expression" dxfId="88" priority="11">
      <formula>AND($C$64="有",$A$70="")</formula>
    </cfRule>
  </conditionalFormatting>
  <conditionalFormatting sqref="A6:H6">
    <cfRule type="expression" dxfId="87" priority="41">
      <formula>$A$6=""</formula>
    </cfRule>
  </conditionalFormatting>
  <conditionalFormatting sqref="A55:H58">
    <cfRule type="expression" dxfId="86" priority="1">
      <formula>$J$1&lt;&gt;"間接補助申請"</formula>
    </cfRule>
  </conditionalFormatting>
  <conditionalFormatting sqref="A72:H72">
    <cfRule type="expression" dxfId="85" priority="8">
      <formula>AND($A$72="",$C$64="有")</formula>
    </cfRule>
  </conditionalFormatting>
  <conditionalFormatting sqref="B76:D76">
    <cfRule type="expression" dxfId="84" priority="7">
      <formula>$B$76=""</formula>
    </cfRule>
  </conditionalFormatting>
  <conditionalFormatting sqref="C49:C51">
    <cfRule type="expression" dxfId="83" priority="24">
      <formula>AND(A49&lt;&gt;"",C49="")</formula>
    </cfRule>
  </conditionalFormatting>
  <conditionalFormatting sqref="C64">
    <cfRule type="expression" dxfId="82" priority="12">
      <formula>$C$64=""</formula>
    </cfRule>
  </conditionalFormatting>
  <conditionalFormatting sqref="C18:D19">
    <cfRule type="expression" dxfId="81" priority="26">
      <formula>C18=""</formula>
    </cfRule>
  </conditionalFormatting>
  <conditionalFormatting sqref="C16:G17">
    <cfRule type="expression" dxfId="80" priority="30">
      <formula>C16=""</formula>
    </cfRule>
  </conditionalFormatting>
  <conditionalFormatting sqref="C9:H9">
    <cfRule type="expression" dxfId="79" priority="40">
      <formula>$C$9=""</formula>
    </cfRule>
  </conditionalFormatting>
  <conditionalFormatting sqref="C10:H10">
    <cfRule type="expression" dxfId="78" priority="39">
      <formula>$C$10=""</formula>
    </cfRule>
  </conditionalFormatting>
  <conditionalFormatting sqref="C11:H11">
    <cfRule type="expression" dxfId="77" priority="38">
      <formula>$C$11=""</formula>
    </cfRule>
  </conditionalFormatting>
  <conditionalFormatting sqref="C15:H15">
    <cfRule type="expression" dxfId="76" priority="31">
      <formula>$C$15=""</formula>
    </cfRule>
  </conditionalFormatting>
  <conditionalFormatting sqref="C20:H21">
    <cfRule type="expression" dxfId="75" priority="4">
      <formula>$J$1=""</formula>
    </cfRule>
    <cfRule type="expression" dxfId="74" priority="6">
      <formula>AND($J$1="間接補助申請",$C$20="")</formula>
    </cfRule>
  </conditionalFormatting>
  <conditionalFormatting sqref="C22:H24">
    <cfRule type="expression" dxfId="73" priority="22">
      <formula>C22=""</formula>
    </cfRule>
  </conditionalFormatting>
  <conditionalFormatting sqref="C27:H29">
    <cfRule type="expression" dxfId="72" priority="21">
      <formula>C27=""</formula>
    </cfRule>
  </conditionalFormatting>
  <conditionalFormatting sqref="C32:H34">
    <cfRule type="expression" dxfId="71" priority="20">
      <formula>C32=""</formula>
    </cfRule>
  </conditionalFormatting>
  <conditionalFormatting sqref="D12">
    <cfRule type="expression" dxfId="70" priority="37">
      <formula>D12=""</formula>
    </cfRule>
  </conditionalFormatting>
  <conditionalFormatting sqref="D13">
    <cfRule type="expression" dxfId="69" priority="34">
      <formula>$D$13=""</formula>
    </cfRule>
  </conditionalFormatting>
  <conditionalFormatting sqref="D14">
    <cfRule type="expression" dxfId="68" priority="28">
      <formula>$D$14=""</formula>
    </cfRule>
  </conditionalFormatting>
  <conditionalFormatting sqref="D61:F61">
    <cfRule type="expression" dxfId="67" priority="13">
      <formula>$D$61=""</formula>
    </cfRule>
  </conditionalFormatting>
  <conditionalFormatting sqref="D70:F70">
    <cfRule type="expression" dxfId="66" priority="10">
      <formula>AND($C$64="有",$D$70="")</formula>
    </cfRule>
  </conditionalFormatting>
  <conditionalFormatting sqref="D25:H26">
    <cfRule type="expression" dxfId="65" priority="18">
      <formula>D25=""</formula>
    </cfRule>
  </conditionalFormatting>
  <conditionalFormatting sqref="D30:H31">
    <cfRule type="expression" dxfId="64" priority="16">
      <formula>D30=""</formula>
    </cfRule>
  </conditionalFormatting>
  <conditionalFormatting sqref="D35:H36">
    <cfRule type="expression" dxfId="63" priority="14">
      <formula>D35=""</formula>
    </cfRule>
  </conditionalFormatting>
  <conditionalFormatting sqref="F12">
    <cfRule type="expression" dxfId="62" priority="36">
      <formula>F12=""</formula>
    </cfRule>
  </conditionalFormatting>
  <conditionalFormatting sqref="F13:G13">
    <cfRule type="expression" dxfId="61" priority="33">
      <formula>$F$13=""</formula>
    </cfRule>
  </conditionalFormatting>
  <conditionalFormatting sqref="F18:G19">
    <cfRule type="expression" dxfId="60" priority="25">
      <formula>F18=""</formula>
    </cfRule>
  </conditionalFormatting>
  <conditionalFormatting sqref="G14">
    <cfRule type="expression" dxfId="59" priority="27">
      <formula>$G$14=""</formula>
    </cfRule>
  </conditionalFormatting>
  <conditionalFormatting sqref="G49:G51">
    <cfRule type="expression" dxfId="58" priority="23">
      <formula>AND(E49&lt;&gt;"",G49="")</formula>
    </cfRule>
  </conditionalFormatting>
  <conditionalFormatting sqref="G70:H70">
    <cfRule type="expression" dxfId="57" priority="9">
      <formula>AND($C$64="有",$G$70="")</formula>
    </cfRule>
  </conditionalFormatting>
  <conditionalFormatting sqref="H12">
    <cfRule type="expression" dxfId="56" priority="35">
      <formula>$H$12=""</formula>
    </cfRule>
  </conditionalFormatting>
  <dataValidations count="2">
    <dataValidation type="list" allowBlank="1" showInputMessage="1" showErrorMessage="1" sqref="C64" xr:uid="{00000000-0002-0000-0100-000000000000}">
      <formula1>"有,無"</formula1>
    </dataValidation>
    <dataValidation type="list" allowBlank="1" showInputMessage="1" showErrorMessage="1" sqref="B76:D76" xr:uid="{00000000-0002-0000-0100-000001000000}">
      <formula1>"一般課税事業者,簡易課税事業者,免税事業者,特定収入割合が５％を超えている公益法人等,仕入控除税額が明らかでない一般課税事業者"</formula1>
    </dataValidation>
  </dataValidations>
  <pageMargins left="0.7" right="0.7" top="0.75" bottom="0.75" header="0.3" footer="0.3"/>
  <pageSetup paperSize="9" scale="87" fitToHeight="0" orientation="portrait" r:id="rId1"/>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
  <sheetViews>
    <sheetView showGridLines="0" view="pageBreakPreview" zoomScaleNormal="100" zoomScaleSheetLayoutView="100" workbookViewId="0">
      <selection activeCell="J6" sqref="J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8" t="s">
        <v>115</v>
      </c>
      <c r="B4" s="148"/>
      <c r="C4" s="148"/>
      <c r="D4" s="148"/>
      <c r="E4" s="148"/>
      <c r="F4" s="148"/>
      <c r="G4" s="148"/>
      <c r="H4" s="148"/>
    </row>
    <row r="6" spans="1:10" x14ac:dyDescent="0.45">
      <c r="G6" s="52"/>
      <c r="H6" s="70"/>
      <c r="I6" s="27" t="str">
        <f>IF(H6="","未入力","")</f>
        <v>未入力</v>
      </c>
      <c r="J6" s="5" t="s">
        <v>206</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50"/>
      <c r="G11" s="150"/>
      <c r="H11" s="150"/>
      <c r="I11" s="27" t="str">
        <f>IF(F11="","未入力","")</f>
        <v>未入力</v>
      </c>
      <c r="J11" s="5" t="s">
        <v>125</v>
      </c>
    </row>
    <row r="12" spans="1:10" ht="27.75" customHeight="1" x14ac:dyDescent="0.45">
      <c r="D12" s="51" t="s">
        <v>118</v>
      </c>
      <c r="E12" s="5" t="s">
        <v>121</v>
      </c>
      <c r="F12" s="150"/>
      <c r="G12" s="150"/>
      <c r="H12" s="150"/>
      <c r="I12" s="27" t="str">
        <f t="shared" ref="I12:I13" si="0">IF(F12="","未入力","")</f>
        <v>未入力</v>
      </c>
      <c r="J12" s="5" t="s">
        <v>126</v>
      </c>
    </row>
    <row r="13" spans="1:10" ht="27.75" customHeight="1" x14ac:dyDescent="0.45">
      <c r="E13" s="5" t="s">
        <v>119</v>
      </c>
      <c r="F13" s="150"/>
      <c r="G13" s="150"/>
      <c r="H13" s="150"/>
      <c r="I13" s="27" t="str">
        <f t="shared" si="0"/>
        <v>未入力</v>
      </c>
      <c r="J13" s="5" t="s">
        <v>127</v>
      </c>
    </row>
    <row r="17" spans="1:10" x14ac:dyDescent="0.45">
      <c r="A17" s="149" t="s">
        <v>130</v>
      </c>
      <c r="B17" s="149"/>
      <c r="C17" s="149"/>
      <c r="D17" s="149"/>
      <c r="E17" s="149"/>
      <c r="F17" s="149"/>
      <c r="G17" s="149"/>
      <c r="H17" s="149"/>
    </row>
    <row r="18" spans="1:10" x14ac:dyDescent="0.45">
      <c r="A18" s="149"/>
      <c r="B18" s="149"/>
      <c r="C18" s="149"/>
      <c r="D18" s="149"/>
      <c r="E18" s="149"/>
      <c r="F18" s="149"/>
      <c r="G18" s="149"/>
      <c r="H18" s="149"/>
    </row>
    <row r="26" spans="1:10" x14ac:dyDescent="0.45">
      <c r="E26" s="5" t="s">
        <v>129</v>
      </c>
    </row>
    <row r="27" spans="1:10" ht="31.5" customHeight="1" x14ac:dyDescent="0.45">
      <c r="E27" s="34" t="s">
        <v>116</v>
      </c>
      <c r="F27" s="99"/>
      <c r="G27" s="99"/>
      <c r="H27" s="99"/>
      <c r="I27" s="27" t="str">
        <f t="shared" ref="I27:I30" si="1">IF(F27="","未入力","")</f>
        <v>未入力</v>
      </c>
      <c r="J27" s="5" t="s">
        <v>133</v>
      </c>
    </row>
    <row r="28" spans="1:10" ht="31.5" customHeight="1" x14ac:dyDescent="0.45">
      <c r="E28" s="34" t="s">
        <v>117</v>
      </c>
      <c r="F28" s="99"/>
      <c r="G28" s="99"/>
      <c r="H28" s="99"/>
      <c r="I28" s="27" t="str">
        <f t="shared" si="1"/>
        <v>未入力</v>
      </c>
      <c r="J28" s="5" t="s">
        <v>134</v>
      </c>
    </row>
    <row r="29" spans="1:10" ht="18" customHeight="1" x14ac:dyDescent="0.45">
      <c r="E29" s="151" t="s">
        <v>128</v>
      </c>
      <c r="F29" s="142"/>
      <c r="G29" s="143"/>
      <c r="H29" s="144"/>
      <c r="I29" s="27" t="str">
        <f t="shared" si="1"/>
        <v>未入力</v>
      </c>
      <c r="J29" s="5" t="s">
        <v>135</v>
      </c>
    </row>
    <row r="30" spans="1:10" ht="18" customHeight="1" x14ac:dyDescent="0.45">
      <c r="E30" s="151"/>
      <c r="F30" s="145"/>
      <c r="G30" s="146"/>
      <c r="H30" s="147"/>
      <c r="I30" s="27" t="str">
        <f t="shared" si="1"/>
        <v>未入力</v>
      </c>
      <c r="J30" s="5" t="s">
        <v>136</v>
      </c>
    </row>
  </sheetData>
  <sheetProtection algorithmName="SHA-512" hashValue="HrFnCVXgyN9nfyS8tsAjaTft+aMPg6LduPhyw6l9+pV1ykLQi8riah0iGNkVRmkICMyhvN6pTKNM9OcvIA1jhA==" saltValue="8MZI3UGi8W90SEeUDgZmPw=="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0"/>
  <sheetViews>
    <sheetView showGridLines="0" view="pageBreakPreview" zoomScaleNormal="100" zoomScaleSheetLayoutView="100" workbookViewId="0">
      <selection activeCell="J6" sqref="J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8" t="s">
        <v>132</v>
      </c>
      <c r="B4" s="148"/>
      <c r="C4" s="148"/>
      <c r="D4" s="148"/>
      <c r="E4" s="148"/>
      <c r="F4" s="148"/>
      <c r="G4" s="148"/>
      <c r="H4" s="148"/>
    </row>
    <row r="6" spans="1:10" x14ac:dyDescent="0.45">
      <c r="G6" s="52"/>
      <c r="H6" s="70"/>
      <c r="I6" s="27" t="str">
        <f>IF(H6="","未入力","")</f>
        <v>未入力</v>
      </c>
      <c r="J6" s="5" t="s">
        <v>207</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49" t="str">
        <f>IF(③計画承認申請書!F11="","",③計画承認申請書!F11)</f>
        <v/>
      </c>
      <c r="G11" s="149"/>
      <c r="H11" s="149"/>
      <c r="I11" s="27" t="str">
        <f>IF(F11="","未入力","")</f>
        <v>未入力</v>
      </c>
      <c r="J11" s="5" t="s">
        <v>125</v>
      </c>
    </row>
    <row r="12" spans="1:10" ht="27.75" customHeight="1" x14ac:dyDescent="0.45">
      <c r="D12" s="51" t="s">
        <v>118</v>
      </c>
      <c r="E12" s="5" t="s">
        <v>121</v>
      </c>
      <c r="F12" s="149" t="str">
        <f>IF(③計画承認申請書!F12="","",③計画承認申請書!F12)</f>
        <v/>
      </c>
      <c r="G12" s="149"/>
      <c r="H12" s="149"/>
      <c r="I12" s="27" t="str">
        <f t="shared" ref="I12:I13" si="0">IF(F12="","未入力","")</f>
        <v>未入力</v>
      </c>
      <c r="J12" s="5" t="s">
        <v>126</v>
      </c>
    </row>
    <row r="13" spans="1:10" ht="27.75" customHeight="1" x14ac:dyDescent="0.45">
      <c r="E13" s="5" t="s">
        <v>119</v>
      </c>
      <c r="F13" s="149" t="str">
        <f>IF(③計画承認申請書!F13="","",③計画承認申請書!F13)</f>
        <v/>
      </c>
      <c r="G13" s="149"/>
      <c r="H13" s="149"/>
      <c r="I13" s="27" t="str">
        <f t="shared" si="0"/>
        <v>未入力</v>
      </c>
      <c r="J13" s="5" t="s">
        <v>127</v>
      </c>
    </row>
    <row r="17" spans="1:10" x14ac:dyDescent="0.45">
      <c r="A17" s="149" t="s">
        <v>131</v>
      </c>
      <c r="B17" s="149"/>
      <c r="C17" s="149"/>
      <c r="D17" s="149"/>
      <c r="E17" s="149"/>
      <c r="F17" s="149"/>
      <c r="G17" s="149"/>
      <c r="H17" s="149"/>
    </row>
    <row r="18" spans="1:10" x14ac:dyDescent="0.45">
      <c r="A18" s="149"/>
      <c r="B18" s="149"/>
      <c r="C18" s="149"/>
      <c r="D18" s="149"/>
      <c r="E18" s="149"/>
      <c r="F18" s="149"/>
      <c r="G18" s="149"/>
      <c r="H18" s="149"/>
    </row>
    <row r="26" spans="1:10" x14ac:dyDescent="0.45">
      <c r="E26" s="5" t="s">
        <v>129</v>
      </c>
    </row>
    <row r="27" spans="1:10" ht="31.5" customHeight="1" x14ac:dyDescent="0.45">
      <c r="E27" s="34" t="s">
        <v>116</v>
      </c>
      <c r="F27" s="131" t="str">
        <f>IF(③計画承認申請書!F27="","",③計画承認申請書!F27)</f>
        <v/>
      </c>
      <c r="G27" s="131"/>
      <c r="H27" s="131"/>
      <c r="I27" s="27" t="str">
        <f t="shared" ref="I27:I30" si="1">IF(F27="","未入力","")</f>
        <v>未入力</v>
      </c>
      <c r="J27" s="5" t="s">
        <v>133</v>
      </c>
    </row>
    <row r="28" spans="1:10" ht="31.5" customHeight="1" x14ac:dyDescent="0.45">
      <c r="E28" s="34" t="s">
        <v>117</v>
      </c>
      <c r="F28" s="131" t="str">
        <f>IF(③計画承認申請書!F28="","",③計画承認申請書!F28)</f>
        <v/>
      </c>
      <c r="G28" s="131"/>
      <c r="H28" s="131"/>
      <c r="I28" s="27" t="str">
        <f t="shared" si="1"/>
        <v>未入力</v>
      </c>
      <c r="J28" s="5" t="s">
        <v>134</v>
      </c>
    </row>
    <row r="29" spans="1:10" ht="18" customHeight="1" x14ac:dyDescent="0.45">
      <c r="E29" s="151" t="s">
        <v>128</v>
      </c>
      <c r="F29" s="152" t="str">
        <f>IF(③計画承認申請書!F29="","",③計画承認申請書!F29)</f>
        <v/>
      </c>
      <c r="G29" s="153"/>
      <c r="H29" s="154"/>
      <c r="I29" s="27" t="str">
        <f t="shared" si="1"/>
        <v>未入力</v>
      </c>
      <c r="J29" s="5" t="s">
        <v>135</v>
      </c>
    </row>
    <row r="30" spans="1:10" ht="18" customHeight="1" x14ac:dyDescent="0.45">
      <c r="E30" s="151"/>
      <c r="F30" s="155" t="str">
        <f>IF(③計画承認申請書!F30="","",③計画承認申請書!F30)</f>
        <v/>
      </c>
      <c r="G30" s="156"/>
      <c r="H30" s="157"/>
      <c r="I30" s="27" t="str">
        <f t="shared" si="1"/>
        <v>未入力</v>
      </c>
      <c r="J30" s="5" t="s">
        <v>136</v>
      </c>
    </row>
  </sheetData>
  <sheetProtection algorithmName="SHA-512" hashValue="+9IfaBLjuSR2rs+qgSpQOvT5J74hzn5DNswT9ycMW1EpWJHTberEEJrPFoAJs3+WmXCl/DqqZHEgnkWeCbi4Fw==" saltValue="JgpT6Z5NlwPbHbn2JSZxig=="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view="pageBreakPreview" zoomScaleNormal="100" zoomScaleSheetLayoutView="100" workbookViewId="0">
      <selection activeCell="J5" sqref="J5"/>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G4" s="52"/>
      <c r="H4" s="70"/>
      <c r="I4" s="27" t="str">
        <f>IF(H4="","未入力","")</f>
        <v>未入力</v>
      </c>
      <c r="J4" s="5" t="s">
        <v>208</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9" t="str">
        <f>IF(③計画承認申請書!F11="","",③計画承認申請書!F11)</f>
        <v/>
      </c>
      <c r="G9" s="149"/>
      <c r="H9" s="149"/>
      <c r="I9" s="27" t="str">
        <f>IF(F9="","未入力","")</f>
        <v>未入力</v>
      </c>
      <c r="J9" s="5" t="s">
        <v>125</v>
      </c>
    </row>
    <row r="10" spans="1:10" ht="27.75" customHeight="1" x14ac:dyDescent="0.45">
      <c r="D10" s="51" t="s">
        <v>118</v>
      </c>
      <c r="E10" s="5" t="s">
        <v>121</v>
      </c>
      <c r="F10" s="149" t="str">
        <f>IF(③計画承認申請書!F12="","",③計画承認申請書!F12)</f>
        <v/>
      </c>
      <c r="G10" s="149"/>
      <c r="H10" s="149"/>
      <c r="I10" s="27" t="str">
        <f t="shared" ref="I10:I11" si="0">IF(F10="","未入力","")</f>
        <v>未入力</v>
      </c>
      <c r="J10" s="5" t="s">
        <v>126</v>
      </c>
    </row>
    <row r="11" spans="1:10" ht="27.75" customHeight="1" x14ac:dyDescent="0.45">
      <c r="E11" s="5" t="s">
        <v>119</v>
      </c>
      <c r="F11" s="149" t="str">
        <f>IF(③計画承認申請書!F13="","",③計画承認申請書!F13)</f>
        <v/>
      </c>
      <c r="G11" s="149"/>
      <c r="H11" s="149"/>
      <c r="I11" s="27" t="str">
        <f t="shared" si="0"/>
        <v>未入力</v>
      </c>
      <c r="J11" s="5" t="s">
        <v>127</v>
      </c>
    </row>
    <row r="15" spans="1:10" x14ac:dyDescent="0.45">
      <c r="A15" s="148" t="s">
        <v>201</v>
      </c>
      <c r="B15" s="148"/>
      <c r="C15" s="148"/>
      <c r="D15" s="148"/>
      <c r="E15" s="148"/>
      <c r="F15" s="148"/>
      <c r="G15" s="148"/>
      <c r="H15" s="148"/>
    </row>
    <row r="17" spans="1:10" x14ac:dyDescent="0.45">
      <c r="A17" s="149" t="s">
        <v>137</v>
      </c>
      <c r="B17" s="149"/>
      <c r="C17" s="149"/>
      <c r="D17" s="149"/>
      <c r="E17" s="149"/>
      <c r="F17" s="149"/>
      <c r="G17" s="149"/>
      <c r="H17" s="149"/>
    </row>
    <row r="18" spans="1:10" x14ac:dyDescent="0.45">
      <c r="A18" s="149"/>
      <c r="B18" s="149"/>
      <c r="C18" s="149"/>
      <c r="D18" s="149"/>
      <c r="E18" s="149"/>
      <c r="F18" s="149"/>
      <c r="G18" s="149"/>
      <c r="H18" s="149"/>
    </row>
    <row r="20" spans="1:10" ht="21.75" customHeight="1" x14ac:dyDescent="0.45">
      <c r="A20" s="158" t="s">
        <v>138</v>
      </c>
      <c r="B20" s="125"/>
      <c r="C20" s="159"/>
      <c r="D20" s="158" t="s">
        <v>205</v>
      </c>
      <c r="E20" s="125"/>
      <c r="F20" s="125"/>
      <c r="G20" s="125"/>
      <c r="H20" s="159"/>
    </row>
    <row r="21" spans="1:10" ht="21.75" customHeight="1" x14ac:dyDescent="0.45">
      <c r="A21" s="158" t="s">
        <v>139</v>
      </c>
      <c r="B21" s="125"/>
      <c r="C21" s="159"/>
      <c r="D21" s="166">
        <f>'②赤色セルに入力　実施計画（報告）書'!G46+'②赤色セルに入力　実施計画（報告）書'!A57</f>
        <v>0</v>
      </c>
      <c r="E21" s="167"/>
      <c r="F21" s="167"/>
      <c r="G21" s="167"/>
      <c r="H21" s="168"/>
    </row>
    <row r="22" spans="1:10" ht="25.5" customHeight="1" x14ac:dyDescent="0.45">
      <c r="A22" s="158" t="s">
        <v>140</v>
      </c>
      <c r="B22" s="125"/>
      <c r="C22" s="159"/>
      <c r="D22" s="166">
        <f>'②赤色セルに入力　実施計画（報告）書'!G47+'②赤色セルに入力　実施計画（報告）書'!F57</f>
        <v>0</v>
      </c>
      <c r="E22" s="167"/>
      <c r="F22" s="167"/>
      <c r="G22" s="167"/>
      <c r="H22" s="168"/>
    </row>
    <row r="23" spans="1:10" ht="24" customHeight="1" x14ac:dyDescent="0.45">
      <c r="A23" s="160" t="s">
        <v>141</v>
      </c>
      <c r="B23" s="161"/>
      <c r="C23" s="162"/>
      <c r="D23" s="169" t="s">
        <v>142</v>
      </c>
      <c r="E23" s="170"/>
      <c r="F23" s="170"/>
      <c r="G23" s="170"/>
      <c r="H23" s="171"/>
    </row>
    <row r="24" spans="1:10" ht="24" customHeight="1" x14ac:dyDescent="0.45">
      <c r="A24" s="163"/>
      <c r="B24" s="164"/>
      <c r="C24" s="165"/>
      <c r="D24" s="172"/>
      <c r="E24" s="173"/>
      <c r="F24" s="173"/>
      <c r="G24" s="173"/>
      <c r="H24" s="174"/>
    </row>
    <row r="25" spans="1:10" ht="42" customHeight="1" x14ac:dyDescent="0.45">
      <c r="A25" s="54"/>
      <c r="B25" s="55"/>
      <c r="C25" s="55"/>
      <c r="D25" s="55"/>
      <c r="E25" s="55"/>
      <c r="F25" s="55"/>
      <c r="G25" s="55"/>
      <c r="H25" s="55"/>
    </row>
    <row r="26" spans="1:10" ht="42" customHeight="1" x14ac:dyDescent="0.45">
      <c r="A26" s="54"/>
      <c r="B26" s="55"/>
      <c r="C26" s="55"/>
      <c r="D26" s="55"/>
      <c r="E26" s="55"/>
      <c r="F26" s="55"/>
      <c r="G26" s="55"/>
      <c r="H26" s="55"/>
    </row>
    <row r="27" spans="1:10" x14ac:dyDescent="0.45">
      <c r="E27" s="5" t="s">
        <v>129</v>
      </c>
    </row>
    <row r="28" spans="1:10" ht="31.5" customHeight="1" x14ac:dyDescent="0.45">
      <c r="E28" s="34" t="s">
        <v>116</v>
      </c>
      <c r="F28" s="131" t="str">
        <f>IF(③計画承認申請書!F27="","",③計画承認申請書!F27)</f>
        <v/>
      </c>
      <c r="G28" s="131"/>
      <c r="H28" s="131"/>
      <c r="I28" s="27" t="str">
        <f t="shared" ref="I28:I31" si="1">IF(F28="","未入力","")</f>
        <v>未入力</v>
      </c>
      <c r="J28" s="5" t="s">
        <v>133</v>
      </c>
    </row>
    <row r="29" spans="1:10" ht="31.5" customHeight="1" x14ac:dyDescent="0.45">
      <c r="E29" s="34" t="s">
        <v>117</v>
      </c>
      <c r="F29" s="131" t="str">
        <f>IF(③計画承認申請書!F28="","",③計画承認申請書!F28)</f>
        <v/>
      </c>
      <c r="G29" s="131"/>
      <c r="H29" s="131"/>
      <c r="I29" s="27" t="str">
        <f t="shared" si="1"/>
        <v>未入力</v>
      </c>
      <c r="J29" s="5" t="s">
        <v>134</v>
      </c>
    </row>
    <row r="30" spans="1:10" ht="18" customHeight="1" x14ac:dyDescent="0.45">
      <c r="E30" s="151" t="s">
        <v>128</v>
      </c>
      <c r="F30" s="152" t="str">
        <f>IF(③計画承認申請書!F29="","",③計画承認申請書!F29)</f>
        <v/>
      </c>
      <c r="G30" s="153"/>
      <c r="H30" s="154"/>
      <c r="I30" s="27" t="str">
        <f t="shared" si="1"/>
        <v>未入力</v>
      </c>
      <c r="J30" s="5" t="s">
        <v>135</v>
      </c>
    </row>
    <row r="31" spans="1:10" ht="18" customHeight="1" x14ac:dyDescent="0.45">
      <c r="E31" s="151"/>
      <c r="F31" s="155" t="str">
        <f>IF(③計画承認申請書!F30="","",③計画承認申請書!F30)</f>
        <v/>
      </c>
      <c r="G31" s="156"/>
      <c r="H31" s="157"/>
      <c r="I31" s="27" t="str">
        <f t="shared" si="1"/>
        <v>未入力</v>
      </c>
      <c r="J31" s="5" t="s">
        <v>136</v>
      </c>
    </row>
  </sheetData>
  <sheetProtection algorithmName="SHA-512" hashValue="6atiHaqE6rSFiz62PjDcypr0rWYxA7mWsLJZGMZH8VsU+FW/t21q112Xxq6P0IuDTl3dXH93JiECJZKSSR7Qew==" saltValue="Qknj9cekc4Du3bsuhQFCeQ=="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7"/>
  <sheetViews>
    <sheetView showGridLines="0" view="pageBreakPreview" zoomScaleNormal="100" zoomScaleSheetLayoutView="100" workbookViewId="0">
      <selection activeCell="A17" sqref="A17:H19"/>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70"/>
      <c r="I4" s="27" t="str">
        <f>IF(H4="","未入力","")</f>
        <v>未入力</v>
      </c>
      <c r="J4" s="5" t="s">
        <v>209</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9" t="str">
        <f>IF(③計画承認申請書!F11="","",③計画承認申請書!F11)</f>
        <v/>
      </c>
      <c r="G9" s="149"/>
      <c r="H9" s="149"/>
      <c r="I9" s="27" t="str">
        <f>IF(F9="","未入力","")</f>
        <v>未入力</v>
      </c>
      <c r="J9" s="5" t="s">
        <v>125</v>
      </c>
    </row>
    <row r="10" spans="1:10" ht="27.75" customHeight="1" x14ac:dyDescent="0.45">
      <c r="D10" s="51" t="s">
        <v>118</v>
      </c>
      <c r="E10" s="5" t="s">
        <v>121</v>
      </c>
      <c r="F10" s="149" t="str">
        <f>IF(③計画承認申請書!F12="","",③計画承認申請書!F12)</f>
        <v/>
      </c>
      <c r="G10" s="149"/>
      <c r="H10" s="149"/>
      <c r="I10" s="27" t="str">
        <f t="shared" ref="I10:I11" si="0">IF(F10="","未入力","")</f>
        <v>未入力</v>
      </c>
      <c r="J10" s="5" t="s">
        <v>126</v>
      </c>
    </row>
    <row r="11" spans="1:10" ht="27.75" customHeight="1" x14ac:dyDescent="0.45">
      <c r="E11" s="5" t="s">
        <v>119</v>
      </c>
      <c r="F11" s="149" t="str">
        <f>IF(③計画承認申請書!F13="","",③計画承認申請書!F13)</f>
        <v/>
      </c>
      <c r="G11" s="149"/>
      <c r="H11" s="149"/>
      <c r="I11" s="27" t="str">
        <f t="shared" si="0"/>
        <v>未入力</v>
      </c>
      <c r="J11" s="5" t="s">
        <v>127</v>
      </c>
    </row>
    <row r="15" spans="1:10" x14ac:dyDescent="0.45">
      <c r="A15" s="148" t="s">
        <v>202</v>
      </c>
      <c r="B15" s="148"/>
      <c r="C15" s="148"/>
      <c r="D15" s="148"/>
      <c r="E15" s="148"/>
      <c r="F15" s="148"/>
      <c r="G15" s="148"/>
      <c r="H15" s="148"/>
    </row>
    <row r="17" spans="1:16" ht="17.25" customHeight="1" x14ac:dyDescent="0.45">
      <c r="A17" s="149"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49"/>
      <c r="C17" s="149"/>
      <c r="D17" s="149"/>
      <c r="E17" s="149"/>
      <c r="F17" s="149"/>
      <c r="G17" s="149"/>
      <c r="H17" s="149"/>
      <c r="M17" s="52">
        <f>'①最初に黄色セル選択、赤色セルに入力　関連情報入力シート'!D23</f>
        <v>0</v>
      </c>
      <c r="P17" s="5" t="s">
        <v>146</v>
      </c>
    </row>
    <row r="18" spans="1:16" ht="17.25" customHeight="1" x14ac:dyDescent="0.45">
      <c r="A18" s="149"/>
      <c r="B18" s="149"/>
      <c r="C18" s="149"/>
      <c r="D18" s="149"/>
      <c r="E18" s="149"/>
      <c r="F18" s="149"/>
      <c r="G18" s="149"/>
      <c r="H18" s="149"/>
      <c r="M18" s="5">
        <f>'①最初に黄色セル選択、赤色セルに入力　関連情報入力シート'!D24</f>
        <v>0</v>
      </c>
    </row>
    <row r="19" spans="1:16" x14ac:dyDescent="0.45">
      <c r="A19" s="149"/>
      <c r="B19" s="149"/>
      <c r="C19" s="149"/>
      <c r="D19" s="149"/>
      <c r="E19" s="149"/>
      <c r="F19" s="149"/>
      <c r="G19" s="149"/>
      <c r="H19" s="149"/>
    </row>
    <row r="20" spans="1:16" x14ac:dyDescent="0.45">
      <c r="A20" s="50"/>
      <c r="B20" s="50"/>
      <c r="C20" s="50"/>
      <c r="D20" s="50"/>
      <c r="E20" s="50"/>
      <c r="F20" s="50"/>
      <c r="G20" s="50"/>
      <c r="H20" s="50"/>
    </row>
    <row r="21" spans="1:16" ht="17.25" customHeight="1" x14ac:dyDescent="0.45">
      <c r="A21" s="179" t="s">
        <v>147</v>
      </c>
      <c r="B21" s="179"/>
      <c r="C21" s="179"/>
      <c r="D21" s="179"/>
      <c r="E21" s="179"/>
      <c r="F21" s="179"/>
      <c r="G21" s="179"/>
      <c r="H21" s="179"/>
    </row>
    <row r="23" spans="1:16" ht="21.75" customHeight="1" x14ac:dyDescent="0.45">
      <c r="A23" s="158" t="s">
        <v>138</v>
      </c>
      <c r="B23" s="125"/>
      <c r="C23" s="159"/>
      <c r="D23" s="158" t="str">
        <f>⑤交付申請書!D20</f>
        <v xml:space="preserve"> 鳥取県非住宅木造建築拡大推進事業（木造化）</v>
      </c>
      <c r="E23" s="125"/>
      <c r="F23" s="125"/>
      <c r="G23" s="125"/>
      <c r="H23" s="159"/>
    </row>
    <row r="24" spans="1:16" ht="21.75" customHeight="1" x14ac:dyDescent="0.45">
      <c r="A24" s="158" t="s">
        <v>148</v>
      </c>
      <c r="B24" s="125"/>
      <c r="C24" s="159"/>
      <c r="D24" s="166">
        <f>'①最初に黄色セル選択、赤色セルに入力　関連情報入力シート'!D20+'①最初に黄色セル選択、赤色セルに入力　関連情報入力シート'!E20</f>
        <v>0</v>
      </c>
      <c r="E24" s="167"/>
      <c r="F24" s="167"/>
      <c r="G24" s="167"/>
      <c r="H24" s="168"/>
    </row>
    <row r="25" spans="1:16" ht="25.5" customHeight="1" x14ac:dyDescent="0.45">
      <c r="A25" s="158" t="s">
        <v>149</v>
      </c>
      <c r="B25" s="125"/>
      <c r="C25" s="159"/>
      <c r="D25" s="166">
        <f>'②赤色セルに入力　実施計画（報告）書'!G47+'②赤色セルに入力　実施計画（報告）書'!F57</f>
        <v>0</v>
      </c>
      <c r="E25" s="167"/>
      <c r="F25" s="167"/>
      <c r="G25" s="167"/>
      <c r="H25" s="168"/>
    </row>
    <row r="26" spans="1:16" ht="25.5" customHeight="1" x14ac:dyDescent="0.45">
      <c r="A26" s="158" t="s">
        <v>151</v>
      </c>
      <c r="B26" s="125"/>
      <c r="C26" s="159"/>
      <c r="D26" s="166">
        <f>D25-D24</f>
        <v>0</v>
      </c>
      <c r="E26" s="167"/>
      <c r="F26" s="167"/>
      <c r="G26" s="167"/>
      <c r="H26" s="168"/>
    </row>
    <row r="27" spans="1:16" ht="25.5" customHeight="1" x14ac:dyDescent="0.45">
      <c r="A27" s="158" t="s">
        <v>152</v>
      </c>
      <c r="B27" s="125"/>
      <c r="C27" s="159"/>
      <c r="D27" s="176" t="s">
        <v>154</v>
      </c>
      <c r="E27" s="177"/>
      <c r="F27" s="177"/>
      <c r="G27" s="177"/>
      <c r="H27" s="178"/>
    </row>
    <row r="28" spans="1:16" ht="60.75" customHeight="1" x14ac:dyDescent="0.45">
      <c r="A28" s="158" t="s">
        <v>153</v>
      </c>
      <c r="B28" s="125"/>
      <c r="C28" s="159"/>
      <c r="D28" s="175"/>
      <c r="E28" s="127"/>
      <c r="F28" s="127"/>
      <c r="G28" s="127"/>
      <c r="H28" s="128"/>
    </row>
    <row r="29" spans="1:16" ht="24" customHeight="1" x14ac:dyDescent="0.45">
      <c r="A29" s="160" t="s">
        <v>141</v>
      </c>
      <c r="B29" s="161"/>
      <c r="C29" s="162"/>
      <c r="D29" s="169" t="s">
        <v>150</v>
      </c>
      <c r="E29" s="170"/>
      <c r="F29" s="170"/>
      <c r="G29" s="170"/>
      <c r="H29" s="171"/>
    </row>
    <row r="30" spans="1:16" ht="24" customHeight="1" x14ac:dyDescent="0.45">
      <c r="A30" s="163"/>
      <c r="B30" s="164"/>
      <c r="C30" s="165"/>
      <c r="D30" s="172"/>
      <c r="E30" s="173"/>
      <c r="F30" s="173"/>
      <c r="G30" s="173"/>
      <c r="H30" s="174"/>
    </row>
    <row r="31" spans="1:16" ht="12" customHeight="1" x14ac:dyDescent="0.45">
      <c r="A31" s="170"/>
      <c r="B31" s="170"/>
      <c r="C31" s="170"/>
      <c r="D31" s="170"/>
      <c r="E31" s="170"/>
      <c r="F31" s="170"/>
      <c r="G31" s="170"/>
      <c r="H31" s="170"/>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1" t="str">
        <f>IF(③計画承認申請書!F27="","",③計画承認申請書!F27)</f>
        <v/>
      </c>
      <c r="G34" s="131"/>
      <c r="H34" s="131"/>
      <c r="I34" s="27" t="str">
        <f t="shared" ref="I34:I37" si="1">IF(F34="","未入力","")</f>
        <v>未入力</v>
      </c>
      <c r="J34" s="5" t="s">
        <v>133</v>
      </c>
    </row>
    <row r="35" spans="5:10" ht="31.5" customHeight="1" x14ac:dyDescent="0.45">
      <c r="E35" s="34" t="s">
        <v>117</v>
      </c>
      <c r="F35" s="131" t="str">
        <f>IF(③計画承認申請書!F28="","",③計画承認申請書!F28)</f>
        <v/>
      </c>
      <c r="G35" s="131"/>
      <c r="H35" s="131"/>
      <c r="I35" s="27" t="str">
        <f t="shared" si="1"/>
        <v>未入力</v>
      </c>
      <c r="J35" s="5" t="s">
        <v>134</v>
      </c>
    </row>
    <row r="36" spans="5:10" ht="18" customHeight="1" x14ac:dyDescent="0.45">
      <c r="E36" s="151" t="s">
        <v>128</v>
      </c>
      <c r="F36" s="152" t="str">
        <f>IF(③計画承認申請書!F29="","",③計画承認申請書!F29)</f>
        <v/>
      </c>
      <c r="G36" s="153"/>
      <c r="H36" s="154"/>
      <c r="I36" s="27" t="str">
        <f t="shared" si="1"/>
        <v>未入力</v>
      </c>
      <c r="J36" s="5" t="s">
        <v>135</v>
      </c>
    </row>
    <row r="37" spans="5:10" ht="18" customHeight="1" x14ac:dyDescent="0.45">
      <c r="E37" s="151"/>
      <c r="F37" s="155" t="str">
        <f>IF(③計画承認申請書!F30="","",③計画承認申請書!F30)</f>
        <v/>
      </c>
      <c r="G37" s="156"/>
      <c r="H37" s="157"/>
      <c r="I37" s="27" t="str">
        <f t="shared" si="1"/>
        <v>未入力</v>
      </c>
      <c r="J37" s="5" t="s">
        <v>136</v>
      </c>
    </row>
  </sheetData>
  <sheetProtection algorithmName="SHA-512" hashValue="9RrWtgKRS6zIKQ8jEsF8Z0BVVz0tNXs/JxuuUBLneUHmS7SjQFFqgcwr3+NLW+spf2/sGVNrYv6IRElnSlEXdg==" saltValue="cB+wnKWjBZeoVALFGUt+vg=="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7"/>
  <sheetViews>
    <sheetView showGridLines="0" view="pageBreakPreview" zoomScaleNormal="100" zoomScaleSheetLayoutView="100" workbookViewId="0">
      <selection activeCell="J4" sqref="J4"/>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70"/>
      <c r="I4" s="27" t="str">
        <f>IF(H4="","未入力","")</f>
        <v>未入力</v>
      </c>
      <c r="J4" s="5" t="s">
        <v>210</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9" t="str">
        <f>IF(③計画承認申請書!F11="","",③計画承認申請書!F11)</f>
        <v/>
      </c>
      <c r="G9" s="149"/>
      <c r="H9" s="149"/>
      <c r="I9" s="27" t="str">
        <f>IF(F9="","未入力","")</f>
        <v>未入力</v>
      </c>
      <c r="J9" s="5" t="s">
        <v>125</v>
      </c>
    </row>
    <row r="10" spans="1:10" ht="27.75" customHeight="1" x14ac:dyDescent="0.45">
      <c r="D10" s="51" t="s">
        <v>118</v>
      </c>
      <c r="E10" s="5" t="s">
        <v>121</v>
      </c>
      <c r="F10" s="149" t="str">
        <f>IF(③計画承認申請書!F12="","",③計画承認申請書!F12)</f>
        <v/>
      </c>
      <c r="G10" s="149"/>
      <c r="H10" s="149"/>
      <c r="I10" s="27" t="str">
        <f t="shared" ref="I10:I11" si="0">IF(F10="","未入力","")</f>
        <v>未入力</v>
      </c>
      <c r="J10" s="5" t="s">
        <v>126</v>
      </c>
    </row>
    <row r="11" spans="1:10" ht="27.75" customHeight="1" x14ac:dyDescent="0.45">
      <c r="E11" s="5" t="s">
        <v>119</v>
      </c>
      <c r="F11" s="149" t="str">
        <f>IF(③計画承認申請書!F13="","",③計画承認申請書!F13)</f>
        <v/>
      </c>
      <c r="G11" s="149"/>
      <c r="H11" s="149"/>
      <c r="I11" s="27" t="str">
        <f t="shared" si="0"/>
        <v>未入力</v>
      </c>
      <c r="J11" s="5" t="s">
        <v>127</v>
      </c>
    </row>
    <row r="15" spans="1:10" x14ac:dyDescent="0.45">
      <c r="A15" s="148" t="s">
        <v>203</v>
      </c>
      <c r="B15" s="148"/>
      <c r="C15" s="148"/>
      <c r="D15" s="148"/>
      <c r="E15" s="148"/>
      <c r="F15" s="148"/>
      <c r="G15" s="148"/>
      <c r="H15" s="148"/>
    </row>
    <row r="17" spans="1:16" ht="17.25" customHeight="1" x14ac:dyDescent="0.45">
      <c r="A17" s="149"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49"/>
      <c r="C17" s="149"/>
      <c r="D17" s="149"/>
      <c r="E17" s="149"/>
      <c r="F17" s="149"/>
      <c r="G17" s="149"/>
      <c r="H17" s="149"/>
      <c r="M17" s="52">
        <f>'①最初に黄色セル選択、赤色セルに入力　関連情報入力シート'!D23</f>
        <v>0</v>
      </c>
      <c r="P17" s="5" t="s">
        <v>155</v>
      </c>
    </row>
    <row r="18" spans="1:16" ht="17.25" customHeight="1" x14ac:dyDescent="0.45">
      <c r="A18" s="149"/>
      <c r="B18" s="149"/>
      <c r="C18" s="149"/>
      <c r="D18" s="149"/>
      <c r="E18" s="149"/>
      <c r="F18" s="149"/>
      <c r="G18" s="149"/>
      <c r="H18" s="149"/>
      <c r="M18" s="5">
        <f>'①最初に黄色セル選択、赤色セルに入力　関連情報入力シート'!D24</f>
        <v>0</v>
      </c>
    </row>
    <row r="19" spans="1:16" x14ac:dyDescent="0.45">
      <c r="A19" s="149"/>
      <c r="B19" s="149"/>
      <c r="C19" s="149"/>
      <c r="D19" s="149"/>
      <c r="E19" s="149"/>
      <c r="F19" s="149"/>
      <c r="G19" s="149"/>
      <c r="H19" s="149"/>
    </row>
    <row r="20" spans="1:16" x14ac:dyDescent="0.45">
      <c r="A20" s="50"/>
      <c r="B20" s="50"/>
      <c r="C20" s="50"/>
      <c r="D20" s="50"/>
      <c r="E20" s="50"/>
      <c r="F20" s="50"/>
      <c r="G20" s="50"/>
      <c r="H20" s="50"/>
    </row>
    <row r="21" spans="1:16" ht="17.25" customHeight="1" x14ac:dyDescent="0.45">
      <c r="A21" s="179" t="s">
        <v>147</v>
      </c>
      <c r="B21" s="179"/>
      <c r="C21" s="179"/>
      <c r="D21" s="179"/>
      <c r="E21" s="179"/>
      <c r="F21" s="179"/>
      <c r="G21" s="179"/>
      <c r="H21" s="179"/>
    </row>
    <row r="23" spans="1:16" ht="21.75" customHeight="1" x14ac:dyDescent="0.45">
      <c r="A23" s="158" t="s">
        <v>138</v>
      </c>
      <c r="B23" s="125"/>
      <c r="C23" s="159"/>
      <c r="D23" s="158" t="str">
        <f>⑥変更承認申請書!D23</f>
        <v xml:space="preserve"> 鳥取県非住宅木造建築拡大推進事業（木造化）</v>
      </c>
      <c r="E23" s="125"/>
      <c r="F23" s="125"/>
      <c r="G23" s="125"/>
      <c r="H23" s="159"/>
    </row>
    <row r="24" spans="1:16" ht="21.75" customHeight="1" x14ac:dyDescent="0.45">
      <c r="A24" s="158" t="s">
        <v>148</v>
      </c>
      <c r="B24" s="125"/>
      <c r="C24" s="159"/>
      <c r="D24" s="166">
        <f>'①最初に黄色セル選択、赤色セルに入力　関連情報入力シート'!D20+'①最初に黄色セル選択、赤色セルに入力　関連情報入力シート'!E20</f>
        <v>0</v>
      </c>
      <c r="E24" s="167"/>
      <c r="F24" s="167"/>
      <c r="G24" s="167"/>
      <c r="H24" s="168"/>
    </row>
    <row r="25" spans="1:16" ht="25.5" customHeight="1" x14ac:dyDescent="0.45">
      <c r="A25" s="158" t="s">
        <v>160</v>
      </c>
      <c r="B25" s="125"/>
      <c r="C25" s="159"/>
      <c r="D25" s="166">
        <f>'②赤色セルに入力　実施計画（報告）書'!H47+'②赤色セルに入力　実施計画（報告）書'!G57</f>
        <v>0</v>
      </c>
      <c r="E25" s="167"/>
      <c r="F25" s="167"/>
      <c r="G25" s="167"/>
      <c r="H25" s="168"/>
    </row>
    <row r="26" spans="1:16" ht="25.5" customHeight="1" x14ac:dyDescent="0.45">
      <c r="A26" s="158" t="s">
        <v>151</v>
      </c>
      <c r="B26" s="125"/>
      <c r="C26" s="159"/>
      <c r="D26" s="166">
        <f>D25-D24</f>
        <v>0</v>
      </c>
      <c r="E26" s="167"/>
      <c r="F26" s="167"/>
      <c r="G26" s="167"/>
      <c r="H26" s="168"/>
    </row>
    <row r="27" spans="1:16" ht="25.5" customHeight="1" x14ac:dyDescent="0.45">
      <c r="A27" s="158" t="s">
        <v>159</v>
      </c>
      <c r="B27" s="125"/>
      <c r="C27" s="159"/>
      <c r="D27" s="176" t="s">
        <v>156</v>
      </c>
      <c r="E27" s="177"/>
      <c r="F27" s="177"/>
      <c r="G27" s="177"/>
      <c r="H27" s="178"/>
    </row>
    <row r="28" spans="1:16" ht="60.75" customHeight="1" x14ac:dyDescent="0.45">
      <c r="A28" s="158" t="s">
        <v>158</v>
      </c>
      <c r="B28" s="125"/>
      <c r="C28" s="159"/>
      <c r="D28" s="175"/>
      <c r="E28" s="127"/>
      <c r="F28" s="127"/>
      <c r="G28" s="127"/>
      <c r="H28" s="128"/>
    </row>
    <row r="29" spans="1:16" ht="24" customHeight="1" x14ac:dyDescent="0.45">
      <c r="A29" s="160" t="s">
        <v>141</v>
      </c>
      <c r="B29" s="161"/>
      <c r="C29" s="162"/>
      <c r="D29" s="169" t="s">
        <v>157</v>
      </c>
      <c r="E29" s="170"/>
      <c r="F29" s="170"/>
      <c r="G29" s="170"/>
      <c r="H29" s="171"/>
    </row>
    <row r="30" spans="1:16" ht="24" customHeight="1" x14ac:dyDescent="0.45">
      <c r="A30" s="163"/>
      <c r="B30" s="164"/>
      <c r="C30" s="165"/>
      <c r="D30" s="172"/>
      <c r="E30" s="173"/>
      <c r="F30" s="173"/>
      <c r="G30" s="173"/>
      <c r="H30" s="174"/>
    </row>
    <row r="31" spans="1:16" ht="12" customHeight="1" x14ac:dyDescent="0.45">
      <c r="A31" s="170"/>
      <c r="B31" s="170"/>
      <c r="C31" s="170"/>
      <c r="D31" s="170"/>
      <c r="E31" s="170"/>
      <c r="F31" s="170"/>
      <c r="G31" s="170"/>
      <c r="H31" s="170"/>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1" t="str">
        <f>IF(③計画承認申請書!F27="","",③計画承認申請書!F27)</f>
        <v/>
      </c>
      <c r="G34" s="131"/>
      <c r="H34" s="131"/>
      <c r="I34" s="27" t="str">
        <f t="shared" ref="I34:I37" si="1">IF(F34="","未入力","")</f>
        <v>未入力</v>
      </c>
      <c r="J34" s="5" t="s">
        <v>133</v>
      </c>
    </row>
    <row r="35" spans="5:10" ht="31.5" customHeight="1" x14ac:dyDescent="0.45">
      <c r="E35" s="34" t="s">
        <v>117</v>
      </c>
      <c r="F35" s="131" t="str">
        <f>IF(③計画承認申請書!F28="","",③計画承認申請書!F28)</f>
        <v/>
      </c>
      <c r="G35" s="131"/>
      <c r="H35" s="131"/>
      <c r="I35" s="27" t="str">
        <f t="shared" si="1"/>
        <v>未入力</v>
      </c>
      <c r="J35" s="5" t="s">
        <v>134</v>
      </c>
    </row>
    <row r="36" spans="5:10" ht="18" customHeight="1" x14ac:dyDescent="0.45">
      <c r="E36" s="151" t="s">
        <v>128</v>
      </c>
      <c r="F36" s="152" t="str">
        <f>IF(③計画承認申請書!F29="","",③計画承認申請書!F29)</f>
        <v/>
      </c>
      <c r="G36" s="153"/>
      <c r="H36" s="154"/>
      <c r="I36" s="27" t="str">
        <f t="shared" si="1"/>
        <v>未入力</v>
      </c>
      <c r="J36" s="5" t="s">
        <v>135</v>
      </c>
    </row>
    <row r="37" spans="5:10" ht="18" customHeight="1" x14ac:dyDescent="0.45">
      <c r="E37" s="151"/>
      <c r="F37" s="155" t="str">
        <f>IF(③計画承認申請書!F30="","",③計画承認申請書!F30)</f>
        <v/>
      </c>
      <c r="G37" s="156"/>
      <c r="H37" s="157"/>
      <c r="I37" s="27" t="str">
        <f t="shared" si="1"/>
        <v>未入力</v>
      </c>
      <c r="J37" s="5" t="s">
        <v>136</v>
      </c>
    </row>
  </sheetData>
  <sheetProtection algorithmName="SHA-512" hashValue="GpJyskGJ6gVO4JUGxTYlTSwMKNsThKQHXhV1oVPGhT9B4ajOUcDsczbkQTQD7Kkq7XD0LgfF4RmVxTf9b9aIBQ==" saltValue="biQ7BnJZTRcTZQlGq85zgw=="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36"/>
  <sheetViews>
    <sheetView showGridLines="0" view="pageBreakPreview" topLeftCell="A2" zoomScaleNormal="100" zoomScaleSheetLayoutView="100" workbookViewId="0">
      <selection activeCell="A23" sqref="A23:C23"/>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5" t="s">
        <v>163</v>
      </c>
    </row>
    <row r="4" spans="1:10" x14ac:dyDescent="0.45">
      <c r="G4" s="52"/>
      <c r="H4" s="70"/>
      <c r="I4" s="27" t="str">
        <f>IF(H4="","未入力","")</f>
        <v>未入力</v>
      </c>
      <c r="J4" s="5" t="s">
        <v>211</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9" t="str">
        <f>IF(③計画承認申請書!F11="","",③計画承認申請書!F11)</f>
        <v/>
      </c>
      <c r="G9" s="149"/>
      <c r="H9" s="149"/>
      <c r="I9" s="27" t="str">
        <f>IF(F9="","未入力","")</f>
        <v>未入力</v>
      </c>
      <c r="J9" s="5" t="s">
        <v>125</v>
      </c>
    </row>
    <row r="10" spans="1:10" ht="27.75" customHeight="1" x14ac:dyDescent="0.45">
      <c r="D10" s="51" t="s">
        <v>118</v>
      </c>
      <c r="E10" s="5" t="s">
        <v>121</v>
      </c>
      <c r="F10" s="149" t="str">
        <f>IF(③計画承認申請書!F12="","",③計画承認申請書!F12)</f>
        <v/>
      </c>
      <c r="G10" s="149"/>
      <c r="H10" s="149"/>
      <c r="I10" s="27" t="str">
        <f t="shared" ref="I10:I11" si="0">IF(F10="","未入力","")</f>
        <v>未入力</v>
      </c>
      <c r="J10" s="5" t="s">
        <v>126</v>
      </c>
    </row>
    <row r="11" spans="1:10" ht="27.75" customHeight="1" x14ac:dyDescent="0.45">
      <c r="E11" s="5" t="s">
        <v>119</v>
      </c>
      <c r="F11" s="149" t="str">
        <f>IF(③計画承認申請書!F13="","",③計画承認申請書!F13)</f>
        <v/>
      </c>
      <c r="G11" s="149"/>
      <c r="H11" s="149"/>
      <c r="I11" s="27" t="str">
        <f t="shared" si="0"/>
        <v>未入力</v>
      </c>
      <c r="J11" s="5" t="s">
        <v>127</v>
      </c>
    </row>
    <row r="15" spans="1:10" ht="16.5" customHeight="1" x14ac:dyDescent="0.45">
      <c r="A15" s="148" t="s">
        <v>204</v>
      </c>
      <c r="B15" s="148"/>
      <c r="C15" s="148"/>
      <c r="D15" s="148"/>
      <c r="E15" s="148"/>
      <c r="F15" s="148"/>
      <c r="G15" s="148"/>
      <c r="H15" s="148"/>
    </row>
    <row r="17" spans="1:16" ht="17.25" customHeight="1" x14ac:dyDescent="0.45">
      <c r="A17" s="149" t="str">
        <f>IF(A6&lt;&gt;"　鳥取県知事　様",CONCATENATE("　",M17,"付け",P17),IF(A6&lt;&gt;"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49"/>
      <c r="C17" s="149"/>
      <c r="D17" s="149"/>
      <c r="E17" s="149"/>
      <c r="F17" s="149"/>
      <c r="G17" s="149"/>
      <c r="H17" s="149"/>
      <c r="M17" s="58">
        <f>'①最初に黄色セル選択、赤色セルに入力　関連情報入力シート'!D23</f>
        <v>0</v>
      </c>
      <c r="P17" s="5" t="s">
        <v>173</v>
      </c>
    </row>
    <row r="18" spans="1:16" ht="17.25" customHeight="1" x14ac:dyDescent="0.45">
      <c r="A18" s="149"/>
      <c r="B18" s="149"/>
      <c r="C18" s="149"/>
      <c r="D18" s="149"/>
      <c r="E18" s="149"/>
      <c r="F18" s="149"/>
      <c r="G18" s="149"/>
      <c r="H18" s="149"/>
      <c r="M18" s="5">
        <f>'①最初に黄色セル選択、赤色セルに入力　関連情報入力シート'!D24</f>
        <v>0</v>
      </c>
    </row>
    <row r="19" spans="1:16" ht="15.75" customHeight="1" x14ac:dyDescent="0.45">
      <c r="A19" s="149"/>
      <c r="B19" s="149"/>
      <c r="C19" s="149"/>
      <c r="D19" s="149"/>
      <c r="E19" s="149"/>
      <c r="F19" s="149"/>
      <c r="G19" s="149"/>
      <c r="H19" s="149"/>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175</v>
      </c>
    </row>
    <row r="21" spans="1:16" ht="17.25" customHeight="1" x14ac:dyDescent="0.45">
      <c r="A21" s="179" t="s">
        <v>147</v>
      </c>
      <c r="B21" s="179"/>
      <c r="C21" s="179"/>
      <c r="D21" s="179"/>
      <c r="E21" s="179"/>
      <c r="F21" s="179"/>
      <c r="G21" s="179"/>
      <c r="H21" s="179"/>
    </row>
    <row r="23" spans="1:16" ht="21.75" customHeight="1" x14ac:dyDescent="0.45">
      <c r="A23" s="158" t="s">
        <v>138</v>
      </c>
      <c r="B23" s="125"/>
      <c r="C23" s="159"/>
      <c r="D23" s="158" t="str">
        <f>⑤交付申請書!D20</f>
        <v xml:space="preserve"> 鳥取県非住宅木造建築拡大推進事業（木造化）</v>
      </c>
      <c r="E23" s="125"/>
      <c r="F23" s="125"/>
      <c r="G23" s="125"/>
      <c r="H23" s="159"/>
    </row>
    <row r="24" spans="1:16" ht="21.75" customHeight="1" x14ac:dyDescent="0.45">
      <c r="A24" s="160" t="s">
        <v>148</v>
      </c>
      <c r="B24" s="161"/>
      <c r="C24" s="162"/>
      <c r="D24" s="180" t="s">
        <v>165</v>
      </c>
      <c r="E24" s="181"/>
      <c r="F24" s="182"/>
      <c r="G24" s="181" t="s">
        <v>166</v>
      </c>
      <c r="H24" s="182"/>
    </row>
    <row r="25" spans="1:16" ht="25.5" customHeight="1" x14ac:dyDescent="0.45">
      <c r="A25" s="163"/>
      <c r="B25" s="164"/>
      <c r="C25" s="165"/>
      <c r="D25" s="166">
        <f>'①最初に黄色セル選択、赤色セルに入力　関連情報入力シート'!D28</f>
        <v>0</v>
      </c>
      <c r="E25" s="167"/>
      <c r="F25" s="168"/>
      <c r="G25" s="167">
        <f>'①最初に黄色セル選択、赤色セルに入力　関連情報入力シート'!D20+'①最初に黄色セル選択、赤色セルに入力　関連情報入力シート'!E20</f>
        <v>0</v>
      </c>
      <c r="H25" s="168"/>
    </row>
    <row r="26" spans="1:16" ht="25.5" customHeight="1" x14ac:dyDescent="0.45">
      <c r="A26" s="158" t="s">
        <v>164</v>
      </c>
      <c r="B26" s="125"/>
      <c r="C26" s="159"/>
      <c r="D26" s="166">
        <f>'②赤色セルに入力　実施計画（報告）書'!G46+'②赤色セルに入力　実施計画（報告）書'!A57</f>
        <v>0</v>
      </c>
      <c r="E26" s="167"/>
      <c r="F26" s="168"/>
      <c r="G26" s="167">
        <f>'②赤色セルに入力　実施計画（報告）書'!G47+'②赤色セルに入力　実施計画（報告）書'!F57</f>
        <v>0</v>
      </c>
      <c r="H26" s="168"/>
    </row>
    <row r="27" spans="1:16" ht="25.5" customHeight="1" x14ac:dyDescent="0.45">
      <c r="A27" s="158" t="s">
        <v>151</v>
      </c>
      <c r="B27" s="125"/>
      <c r="C27" s="159"/>
      <c r="D27" s="166">
        <f>D26-D25</f>
        <v>0</v>
      </c>
      <c r="E27" s="167"/>
      <c r="F27" s="168"/>
      <c r="G27" s="167">
        <f>G26-G25</f>
        <v>0</v>
      </c>
      <c r="H27" s="168"/>
    </row>
    <row r="28" spans="1:16" ht="24" customHeight="1" x14ac:dyDescent="0.45">
      <c r="A28" s="160" t="s">
        <v>141</v>
      </c>
      <c r="B28" s="161"/>
      <c r="C28" s="162"/>
      <c r="D28" s="169" t="s">
        <v>150</v>
      </c>
      <c r="E28" s="170"/>
      <c r="F28" s="170"/>
      <c r="G28" s="170"/>
      <c r="H28" s="171"/>
    </row>
    <row r="29" spans="1:16" ht="24" customHeight="1" x14ac:dyDescent="0.45">
      <c r="A29" s="163"/>
      <c r="B29" s="164"/>
      <c r="C29" s="165"/>
      <c r="D29" s="172"/>
      <c r="E29" s="173"/>
      <c r="F29" s="173"/>
      <c r="G29" s="173"/>
      <c r="H29" s="174"/>
    </row>
    <row r="30" spans="1:16" ht="12" customHeight="1" x14ac:dyDescent="0.45">
      <c r="A30" s="170"/>
      <c r="B30" s="170"/>
      <c r="C30" s="170"/>
      <c r="D30" s="170"/>
      <c r="E30" s="170"/>
      <c r="F30" s="170"/>
      <c r="G30" s="170"/>
      <c r="H30" s="170"/>
    </row>
    <row r="31" spans="1:16" ht="12.75" customHeight="1" x14ac:dyDescent="0.45">
      <c r="A31" s="54"/>
      <c r="B31" s="55"/>
      <c r="C31" s="55"/>
      <c r="D31" s="55"/>
      <c r="E31" s="55"/>
      <c r="F31" s="55"/>
      <c r="G31" s="55"/>
      <c r="H31" s="55"/>
    </row>
    <row r="32" spans="1:16" x14ac:dyDescent="0.45">
      <c r="E32" s="5" t="s">
        <v>129</v>
      </c>
    </row>
    <row r="33" spans="5:10" ht="31.5" customHeight="1" x14ac:dyDescent="0.45">
      <c r="E33" s="34" t="s">
        <v>116</v>
      </c>
      <c r="F33" s="131" t="str">
        <f>IF(③計画承認申請書!F27="","",③計画承認申請書!F27)</f>
        <v/>
      </c>
      <c r="G33" s="131"/>
      <c r="H33" s="131"/>
      <c r="I33" s="27" t="str">
        <f t="shared" ref="I33:I36" si="1">IF(F33="","未入力","")</f>
        <v>未入力</v>
      </c>
      <c r="J33" s="5" t="s">
        <v>133</v>
      </c>
    </row>
    <row r="34" spans="5:10" ht="31.5" customHeight="1" x14ac:dyDescent="0.45">
      <c r="E34" s="34" t="s">
        <v>117</v>
      </c>
      <c r="F34" s="131" t="str">
        <f>IF(③計画承認申請書!F28="","",③計画承認申請書!F28)</f>
        <v/>
      </c>
      <c r="G34" s="131"/>
      <c r="H34" s="131"/>
      <c r="I34" s="27" t="str">
        <f t="shared" si="1"/>
        <v>未入力</v>
      </c>
      <c r="J34" s="5" t="s">
        <v>134</v>
      </c>
    </row>
    <row r="35" spans="5:10" ht="18" customHeight="1" x14ac:dyDescent="0.45">
      <c r="E35" s="151" t="s">
        <v>128</v>
      </c>
      <c r="F35" s="152" t="str">
        <f>IF(③計画承認申請書!F29="","",③計画承認申請書!F29)</f>
        <v/>
      </c>
      <c r="G35" s="153"/>
      <c r="H35" s="154"/>
      <c r="I35" s="27" t="str">
        <f t="shared" si="1"/>
        <v>未入力</v>
      </c>
      <c r="J35" s="5" t="s">
        <v>135</v>
      </c>
    </row>
    <row r="36" spans="5:10" ht="18" customHeight="1" x14ac:dyDescent="0.45">
      <c r="E36" s="151"/>
      <c r="F36" s="155" t="str">
        <f>IF(③計画承認申請書!F30="","",③計画承認申請書!F30)</f>
        <v/>
      </c>
      <c r="G36" s="156"/>
      <c r="H36" s="157"/>
      <c r="I36" s="27" t="str">
        <f t="shared" si="1"/>
        <v>未入力</v>
      </c>
      <c r="J36" s="5" t="s">
        <v>136</v>
      </c>
    </row>
  </sheetData>
  <sheetProtection algorithmName="SHA-512" hashValue="h+mTMbBujFgENFXhyYk5MIHSSpBw90wNYnoRUv3JtvVUHej4+veGjhxu0pQwFyA2BkmQ0kpg+cBq29iH+sl5iQ==" saltValue="yCc4FmVd2O3epPgXBvPLXg=="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8"/>
  <sheetViews>
    <sheetView showGridLines="0" view="pageBreakPreview" zoomScaleNormal="100" zoomScaleSheetLayoutView="100" workbookViewId="0">
      <selection activeCell="A17" sqref="A17:H19"/>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176</v>
      </c>
    </row>
    <row r="3" spans="1:10" ht="12" customHeight="1" x14ac:dyDescent="0.45"/>
    <row r="4" spans="1:10" x14ac:dyDescent="0.45">
      <c r="G4" s="52"/>
      <c r="H4" s="70"/>
      <c r="I4" s="27" t="str">
        <f>IF(H4="","未入力","")</f>
        <v>未入力</v>
      </c>
      <c r="J4" s="5" t="s">
        <v>210</v>
      </c>
    </row>
    <row r="6" spans="1:10" ht="16.5" customHeight="1"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9" t="str">
        <f>IF(③計画承認申請書!F11="","",③計画承認申請書!F11)</f>
        <v/>
      </c>
      <c r="G9" s="149"/>
      <c r="H9" s="149"/>
      <c r="I9" s="27" t="str">
        <f>IF(F9="","未入力","")</f>
        <v>未入力</v>
      </c>
      <c r="J9" s="5" t="s">
        <v>125</v>
      </c>
    </row>
    <row r="10" spans="1:10" ht="27.75" customHeight="1" x14ac:dyDescent="0.45">
      <c r="D10" s="51" t="s">
        <v>118</v>
      </c>
      <c r="E10" s="5" t="s">
        <v>121</v>
      </c>
      <c r="F10" s="149" t="str">
        <f>IF(③計画承認申請書!F12="","",③計画承認申請書!F12)</f>
        <v/>
      </c>
      <c r="G10" s="149"/>
      <c r="H10" s="149"/>
      <c r="I10" s="27" t="str">
        <f t="shared" ref="I10:I11" si="0">IF(F10="","未入力","")</f>
        <v>未入力</v>
      </c>
      <c r="J10" s="5" t="s">
        <v>126</v>
      </c>
    </row>
    <row r="11" spans="1:10" ht="27.75" customHeight="1" x14ac:dyDescent="0.45">
      <c r="E11" s="5" t="s">
        <v>119</v>
      </c>
      <c r="F11" s="149" t="str">
        <f>IF(③計画承認申請書!F13="","",③計画承認申請書!F13)</f>
        <v/>
      </c>
      <c r="G11" s="149"/>
      <c r="H11" s="149"/>
      <c r="I11" s="27" t="str">
        <f t="shared" si="0"/>
        <v>未入力</v>
      </c>
      <c r="J11" s="5" t="s">
        <v>127</v>
      </c>
    </row>
    <row r="13" spans="1:10" ht="6.75" customHeight="1" x14ac:dyDescent="0.45"/>
    <row r="15" spans="1:10" ht="16.5" customHeight="1" x14ac:dyDescent="0.45">
      <c r="A15" s="148" t="s">
        <v>212</v>
      </c>
      <c r="B15" s="148"/>
      <c r="C15" s="148"/>
      <c r="D15" s="148"/>
      <c r="E15" s="148"/>
      <c r="F15" s="148"/>
      <c r="G15" s="148"/>
      <c r="H15" s="148"/>
    </row>
    <row r="17" spans="1:16" ht="17.25" customHeight="1" x14ac:dyDescent="0.45">
      <c r="A17" s="149"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49"/>
      <c r="C17" s="149"/>
      <c r="D17" s="149"/>
      <c r="E17" s="149"/>
      <c r="F17" s="149"/>
      <c r="G17" s="149"/>
      <c r="H17" s="149"/>
      <c r="M17" s="58">
        <f>'①最初に黄色セル選択、赤色セルに入力　関連情報入力シート'!D23</f>
        <v>0</v>
      </c>
      <c r="P17" s="5" t="s">
        <v>187</v>
      </c>
    </row>
    <row r="18" spans="1:16" ht="17.25" customHeight="1" x14ac:dyDescent="0.45">
      <c r="A18" s="149"/>
      <c r="B18" s="149"/>
      <c r="C18" s="149"/>
      <c r="D18" s="149"/>
      <c r="E18" s="149"/>
      <c r="F18" s="149"/>
      <c r="G18" s="149"/>
      <c r="H18" s="149"/>
      <c r="M18" s="5">
        <f>'①最初に黄色セル選択、赤色セルに入力　関連情報入力シート'!D24</f>
        <v>0</v>
      </c>
    </row>
    <row r="19" spans="1:16" ht="15.75" customHeight="1" x14ac:dyDescent="0.45">
      <c r="A19" s="149"/>
      <c r="B19" s="149"/>
      <c r="C19" s="149"/>
      <c r="D19" s="149"/>
      <c r="E19" s="149"/>
      <c r="F19" s="149"/>
      <c r="G19" s="149"/>
      <c r="H19" s="149"/>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188</v>
      </c>
    </row>
    <row r="21" spans="1:16" ht="17.25" customHeight="1" x14ac:dyDescent="0.45">
      <c r="A21" s="179" t="s">
        <v>147</v>
      </c>
      <c r="B21" s="179"/>
      <c r="C21" s="179"/>
      <c r="D21" s="179"/>
      <c r="E21" s="179"/>
      <c r="F21" s="179"/>
      <c r="G21" s="179"/>
      <c r="H21" s="179"/>
    </row>
    <row r="23" spans="1:16" ht="21.75" customHeight="1" x14ac:dyDescent="0.45">
      <c r="A23" s="158" t="s">
        <v>138</v>
      </c>
      <c r="B23" s="125"/>
      <c r="C23" s="159"/>
      <c r="D23" s="158" t="str">
        <f>⑧実績報告書!D23</f>
        <v xml:space="preserve"> 鳥取県非住宅木造建築拡大推進事業（木造化）</v>
      </c>
      <c r="E23" s="125"/>
      <c r="F23" s="125"/>
      <c r="G23" s="125"/>
      <c r="H23" s="159"/>
    </row>
    <row r="24" spans="1:16" ht="16.5" customHeight="1" x14ac:dyDescent="0.45">
      <c r="A24" s="201" t="s">
        <v>177</v>
      </c>
      <c r="B24" s="202"/>
      <c r="C24" s="203"/>
      <c r="D24" s="180" t="s">
        <v>165</v>
      </c>
      <c r="E24" s="181"/>
      <c r="F24" s="182"/>
      <c r="G24" s="181" t="s">
        <v>166</v>
      </c>
      <c r="H24" s="182"/>
    </row>
    <row r="25" spans="1:16" ht="25.5" customHeight="1" x14ac:dyDescent="0.45">
      <c r="A25" s="195"/>
      <c r="B25" s="196"/>
      <c r="C25" s="197"/>
      <c r="D25" s="166">
        <f>'①最初に黄色セル選択、赤色セルに入力　関連情報入力シート'!D28</f>
        <v>0</v>
      </c>
      <c r="E25" s="167"/>
      <c r="F25" s="168"/>
      <c r="G25" s="167">
        <f>'①最初に黄色セル選択、赤色セルに入力　関連情報入力シート'!D20+'①最初に黄色セル選択、赤色セルに入力　関連情報入力シート'!E20</f>
        <v>0</v>
      </c>
      <c r="H25" s="168"/>
    </row>
    <row r="26" spans="1:16" ht="27.75" customHeight="1" x14ac:dyDescent="0.45">
      <c r="A26" s="189" t="s">
        <v>178</v>
      </c>
      <c r="B26" s="190"/>
      <c r="C26" s="191"/>
      <c r="D26" s="166">
        <v>0</v>
      </c>
      <c r="E26" s="167"/>
      <c r="F26" s="168"/>
      <c r="G26" s="167">
        <v>0</v>
      </c>
      <c r="H26" s="168"/>
    </row>
    <row r="27" spans="1:16" ht="28.5" customHeight="1" x14ac:dyDescent="0.45">
      <c r="A27" s="189" t="s">
        <v>179</v>
      </c>
      <c r="B27" s="190"/>
      <c r="C27" s="191"/>
      <c r="D27" s="166">
        <f>'②赤色セルに入力　実施計画（報告）書'!G46+'②赤色セルに入力　実施計画（報告）書'!F57</f>
        <v>0</v>
      </c>
      <c r="E27" s="167"/>
      <c r="F27" s="168"/>
      <c r="G27" s="167">
        <f>'②赤色セルに入力　実施計画（報告）書'!G47+'②赤色セルに入力　実施計画（報告）書'!F57</f>
        <v>0</v>
      </c>
      <c r="H27" s="168"/>
    </row>
    <row r="28" spans="1:16" ht="27" customHeight="1" x14ac:dyDescent="0.45">
      <c r="A28" s="189" t="s">
        <v>181</v>
      </c>
      <c r="B28" s="190"/>
      <c r="C28" s="191"/>
      <c r="D28" s="192">
        <v>0</v>
      </c>
      <c r="E28" s="193"/>
      <c r="F28" s="193"/>
      <c r="G28" s="193"/>
      <c r="H28" s="194"/>
    </row>
    <row r="29" spans="1:16" ht="44.25" customHeight="1" x14ac:dyDescent="0.45">
      <c r="A29" s="195" t="s">
        <v>180</v>
      </c>
      <c r="B29" s="196"/>
      <c r="C29" s="197"/>
      <c r="D29" s="192">
        <f>'②赤色セルに入力　実施計画（報告）書'!C44</f>
        <v>0</v>
      </c>
      <c r="E29" s="193"/>
      <c r="F29" s="193"/>
      <c r="G29" s="193"/>
      <c r="H29" s="194"/>
    </row>
    <row r="30" spans="1:16" ht="20.25" customHeight="1" x14ac:dyDescent="0.45">
      <c r="A30" s="198" t="s">
        <v>182</v>
      </c>
      <c r="B30" s="199"/>
      <c r="C30" s="200"/>
      <c r="D30" s="183">
        <f>'②赤色セルに入力　実施計画（報告）書'!C18</f>
        <v>0</v>
      </c>
      <c r="E30" s="184"/>
      <c r="F30" s="184"/>
      <c r="G30" s="184"/>
      <c r="H30" s="185"/>
    </row>
    <row r="31" spans="1:16" ht="20.25" customHeight="1" x14ac:dyDescent="0.45">
      <c r="A31" s="172" t="s">
        <v>183</v>
      </c>
      <c r="B31" s="173"/>
      <c r="C31" s="174"/>
      <c r="D31" s="186">
        <f>'②赤色セルに入力　実施計画（報告）書'!D61</f>
        <v>0</v>
      </c>
      <c r="E31" s="187"/>
      <c r="F31" s="187"/>
      <c r="G31" s="187"/>
      <c r="H31" s="188"/>
    </row>
    <row r="32" spans="1:16" ht="13.5" customHeight="1" x14ac:dyDescent="0.45">
      <c r="A32" s="170" t="s">
        <v>186</v>
      </c>
      <c r="B32" s="170"/>
      <c r="C32" s="170"/>
      <c r="D32" s="170"/>
      <c r="E32" s="170"/>
      <c r="F32" s="170"/>
      <c r="G32" s="170"/>
      <c r="H32" s="170"/>
    </row>
    <row r="33" spans="1:10" ht="6.75" customHeight="1" x14ac:dyDescent="0.45">
      <c r="A33" s="54"/>
      <c r="B33" s="55"/>
      <c r="C33" s="55"/>
      <c r="D33" s="55"/>
      <c r="E33" s="55"/>
      <c r="F33" s="55"/>
      <c r="G33" s="55"/>
      <c r="H33" s="55"/>
    </row>
    <row r="34" spans="1:10" x14ac:dyDescent="0.45">
      <c r="E34" s="5" t="s">
        <v>129</v>
      </c>
    </row>
    <row r="35" spans="1:10" ht="27.75" customHeight="1" x14ac:dyDescent="0.45">
      <c r="E35" s="34" t="s">
        <v>116</v>
      </c>
      <c r="F35" s="131" t="str">
        <f>IF(③計画承認申請書!F27="","",③計画承認申請書!F27)</f>
        <v/>
      </c>
      <c r="G35" s="131"/>
      <c r="H35" s="131"/>
      <c r="I35" s="27" t="str">
        <f t="shared" ref="I35:I38" si="1">IF(F35="","未入力","")</f>
        <v>未入力</v>
      </c>
      <c r="J35" s="5" t="s">
        <v>133</v>
      </c>
    </row>
    <row r="36" spans="1:10" ht="27.75" customHeight="1" x14ac:dyDescent="0.45">
      <c r="E36" s="34" t="s">
        <v>117</v>
      </c>
      <c r="F36" s="131" t="str">
        <f>IF(③計画承認申請書!F28="","",③計画承認申請書!F28)</f>
        <v/>
      </c>
      <c r="G36" s="131"/>
      <c r="H36" s="131"/>
      <c r="I36" s="27" t="str">
        <f t="shared" si="1"/>
        <v>未入力</v>
      </c>
      <c r="J36" s="5" t="s">
        <v>134</v>
      </c>
    </row>
    <row r="37" spans="1:10" ht="18" customHeight="1" x14ac:dyDescent="0.45">
      <c r="E37" s="151" t="s">
        <v>128</v>
      </c>
      <c r="F37" s="152" t="str">
        <f>IF(③計画承認申請書!F29="","",③計画承認申請書!F29)</f>
        <v/>
      </c>
      <c r="G37" s="153"/>
      <c r="H37" s="154"/>
      <c r="I37" s="27" t="str">
        <f t="shared" si="1"/>
        <v>未入力</v>
      </c>
      <c r="J37" s="5" t="s">
        <v>135</v>
      </c>
    </row>
    <row r="38" spans="1:10" ht="18" customHeight="1" x14ac:dyDescent="0.45">
      <c r="E38" s="151"/>
      <c r="F38" s="155" t="str">
        <f>IF(③計画承認申請書!F30="","",③計画承認申請書!F30)</f>
        <v/>
      </c>
      <c r="G38" s="156"/>
      <c r="H38" s="157"/>
      <c r="I38" s="27" t="str">
        <f t="shared" si="1"/>
        <v>未入力</v>
      </c>
      <c r="J38" s="5" t="s">
        <v>136</v>
      </c>
    </row>
  </sheetData>
  <sheetProtection algorithmName="SHA-512" hashValue="LpL4nssDP7xP6yy6WbJhuvg84HUOWavZGZmVLBC0yYdpLYR7WirwaBt6rtoP4FYiluqsnat+Lj/Rh5QfjzhQkQ==" saltValue="Qtg+syzT1ZS69xbe6idG3w=="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2024-04-01T12:33:51Z</cp:lastPrinted>
  <dcterms:created xsi:type="dcterms:W3CDTF">2023-03-21T23:47:39Z</dcterms:created>
  <dcterms:modified xsi:type="dcterms:W3CDTF">2024-07-17T02:18:42Z</dcterms:modified>
</cp:coreProperties>
</file>