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759" activeTab="0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0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1">'05-02'!$A:$IV</definedName>
    <definedName name="_xlnm.Print_Area" localSheetId="4">'05-05'!$A$1:$AD$17</definedName>
    <definedName name="_xlnm.Print_Area" localSheetId="5">'05-06'!$A$1:$H$30</definedName>
    <definedName name="_xlnm.Print_Area" localSheetId="6">'05-07'!$A$1:$V$31</definedName>
    <definedName name="_xlnm.Print_Area" localSheetId="7">'05-08'!$A$1:$V$29</definedName>
    <definedName name="_xlnm.Print_Area" localSheetId="8">'05-09'!$A$1:$AH$35</definedName>
    <definedName name="_xlnm.Print_Area" localSheetId="9">'05-10'!$A$1:$AK$38</definedName>
    <definedName name="_xlnm.Print_Area" localSheetId="10">'05-11'!$A$1:$J$35</definedName>
    <definedName name="_xlnm.Print_Area" localSheetId="11">'05-12'!$A$1:$G$32</definedName>
    <definedName name="_xlnm.Print_Area" localSheetId="12">'05-13'!$B$1:$AJ$41</definedName>
  </definedNames>
  <calcPr fullCalcOnLoad="1" refMode="R1C1"/>
</workbook>
</file>

<file path=xl/sharedStrings.xml><?xml version="1.0" encoding="utf-8"?>
<sst xmlns="http://schemas.openxmlformats.org/spreadsheetml/2006/main" count="652" uniqueCount="272">
  <si>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</si>
  <si>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</si>
  <si>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</si>
  <si>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</si>
  <si>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</si>
  <si>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</si>
  <si>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</si>
  <si>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</si>
  <si>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</si>
  <si>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</si>
  <si>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</si>
  <si>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</si>
  <si>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</si>
  <si>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</si>
  <si>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</si>
  <si>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</si>
  <si>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</si>
  <si>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</si>
  <si>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</si>
  <si>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</si>
  <si>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</si>
  <si>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</si>
  <si>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</si>
  <si>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</si>
  <si>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</si>
  <si>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</si>
  <si>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</si>
  <si>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</si>
  <si>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</si>
  <si>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</si>
  <si>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</si>
  <si>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</si>
  <si>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</si>
  <si>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</si>
  <si>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</si>
  <si>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</si>
  <si>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</si>
  <si>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</si>
  <si>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</si>
  <si>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</si>
  <si>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</si>
  <si>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</si>
  <si>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</si>
  <si>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</si>
  <si>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</si>
  <si>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</si>
  <si>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</si>
  <si>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</si>
  <si>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</si>
  <si>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</si>
  <si>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</si>
  <si>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</si>
  <si>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</si>
  <si>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</si>
  <si>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</si>
  <si>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</si>
  <si>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</si>
  <si>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</si>
  <si>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</si>
  <si>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</si>
  <si>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</si>
  <si>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</si>
  <si>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</si>
  <si>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</si>
  <si>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</si>
  <si>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</si>
  <si>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</si>
  <si>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</si>
  <si>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</si>
  <si>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</si>
  <si>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</si>
  <si>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</si>
  <si>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</si>
  <si>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</si>
  <si>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</si>
  <si>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</si>
  <si>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</si>
  <si>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</si>
  <si>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</si>
  <si>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</si>
  <si>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</si>
  <si>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</si>
  <si>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</si>
  <si>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</si>
  <si>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</si>
  <si>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</si>
  <si>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</si>
  <si>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</si>
  <si>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</si>
  <si>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</si>
  <si>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</si>
  <si>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</si>
  <si>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</si>
  <si>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</si>
  <si>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</si>
  <si>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</si>
  <si>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</si>
  <si>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</si>
  <si>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</si>
  <si>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</si>
  <si>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</si>
  <si>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</si>
  <si>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</si>
  <si>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</si>
  <si>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</si>
  <si>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</si>
  <si>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</si>
  <si>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</si>
  <si>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</si>
  <si>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</si>
  <si>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</si>
  <si>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</si>
  <si>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</si>
  <si>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</si>
  <si>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</si>
  <si>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</si>
  <si>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>総　数</t>
  </si>
  <si>
    <t xml:space="preserve">（単位：校） </t>
  </si>
  <si>
    <t>国　立</t>
  </si>
  <si>
    <t>村　立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</si>
  <si>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</si>
  <si>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</si>
  <si>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</si>
  <si>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</si>
  <si>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</si>
  <si>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</si>
  <si>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</si>
  <si>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</si>
  <si>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</si>
  <si>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</si>
  <si>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</si>
  <si>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</si>
  <si>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</si>
  <si>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</si>
  <si>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</si>
  <si>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</si>
  <si>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</si>
  <si>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</si>
  <si>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</si>
  <si>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</si>
  <si>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</si>
  <si>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</si>
  <si>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</si>
  <si>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</si>
  <si>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</si>
  <si>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</si>
  <si>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</si>
  <si>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</si>
  <si>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</si>
  <si>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</si>
  <si>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</si>
  <si>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</si>
  <si>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</si>
  <si>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</si>
  <si>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</si>
  <si>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</si>
  <si>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</si>
  <si>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</si>
  <si>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</si>
  <si>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</si>
  <si>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</si>
  <si>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>学校図書館
事  務  員</t>
  </si>
  <si>
    <t>女</t>
  </si>
  <si>
    <t>女</t>
  </si>
  <si>
    <t>学 校 給 食
調理従事員</t>
  </si>
  <si>
    <t>（単位：校）</t>
  </si>
  <si>
    <t>総　  数</t>
  </si>
  <si>
    <t>総　　数　</t>
  </si>
  <si>
    <t xml:space="preserve">第５－４表  市町村別へき地等指定学校児童数(公立） </t>
  </si>
  <si>
    <t xml:space="preserve">  総     数　</t>
  </si>
  <si>
    <t>第５－５表　　学級数別学校数</t>
  </si>
  <si>
    <t xml:space="preserve">区　　分  </t>
  </si>
  <si>
    <t xml:space="preserve">第５－１０表  市町村別職員数（本務者） </t>
  </si>
  <si>
    <t>その他の者　　　</t>
  </si>
  <si>
    <t xml:space="preserve"> その他の者</t>
  </si>
  <si>
    <t>第５－１２表　市町村別学校医等の数</t>
  </si>
  <si>
    <t>第５－５表 続き</t>
  </si>
  <si>
    <t>第５－７表　続き 　</t>
  </si>
  <si>
    <t>第５－８表　市町村別編制方式別児童数</t>
  </si>
  <si>
    <t>第５－８表　続き</t>
  </si>
  <si>
    <t xml:space="preserve"> 第５－９表  続き 　</t>
  </si>
  <si>
    <t>第５－１０表  続き</t>
  </si>
  <si>
    <t>＜小学校＞</t>
  </si>
  <si>
    <t xml:space="preserve"> 第５-１３表　市町村別学校数 、学級数、児童数及び教員数</t>
  </si>
  <si>
    <t xml:space="preserve"> 第５-１３表　続き</t>
  </si>
  <si>
    <t>区　　分</t>
  </si>
  <si>
    <t>学校数（校）</t>
  </si>
  <si>
    <t>学級数（学級）</t>
  </si>
  <si>
    <t>児童数（人）</t>
  </si>
  <si>
    <t>児童数（人）</t>
  </si>
  <si>
    <t xml:space="preserve"> 教員数（人）</t>
  </si>
  <si>
    <t>総　　　　　数</t>
  </si>
  <si>
    <t xml:space="preserve"> （本務者）</t>
  </si>
  <si>
    <t>本校</t>
  </si>
  <si>
    <t>分校</t>
  </si>
  <si>
    <t>総 数</t>
  </si>
  <si>
    <t>単 式</t>
  </si>
  <si>
    <t>複式</t>
  </si>
  <si>
    <t>特別
支援</t>
  </si>
  <si>
    <t>男</t>
  </si>
  <si>
    <t>県　　計</t>
  </si>
  <si>
    <t>市　　計</t>
  </si>
  <si>
    <t>市　　計</t>
  </si>
  <si>
    <t>郡　　計</t>
  </si>
  <si>
    <t>郡　　計</t>
  </si>
  <si>
    <t>鳥 取 市</t>
  </si>
  <si>
    <t>鳥 取 市</t>
  </si>
  <si>
    <t>米 子 市</t>
  </si>
  <si>
    <t>米 子 市</t>
  </si>
  <si>
    <t>倉 吉 市</t>
  </si>
  <si>
    <t>倉 吉 市</t>
  </si>
  <si>
    <t>境 港 市</t>
  </si>
  <si>
    <t>境 港 市</t>
  </si>
  <si>
    <t xml:space="preserve"> </t>
  </si>
  <si>
    <t>岩 美 郡</t>
  </si>
  <si>
    <t>岩 美 郡</t>
  </si>
  <si>
    <t>岩 美 町</t>
  </si>
  <si>
    <t>岩 美 町</t>
  </si>
  <si>
    <t>八 頭 郡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</si>
  <si>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</si>
  <si>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</si>
  <si>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</si>
  <si>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</si>
  <si>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</si>
  <si>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</si>
  <si>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</si>
  <si>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</si>
  <si>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</si>
  <si>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</si>
  <si>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西 伯 郡</t>
  </si>
  <si>
    <t>日吉津村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</si>
  <si>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</si>
  <si>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</si>
  <si>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</si>
  <si>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</si>
  <si>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</si>
  <si>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</si>
  <si>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</si>
  <si>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</si>
  <si>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江 府 町</t>
  </si>
  <si>
    <t>第５－１１表　市町村別外国人児童数、帰国児童数</t>
  </si>
  <si>
    <t>(単位：校）</t>
  </si>
  <si>
    <t>（単位：人）</t>
  </si>
  <si>
    <t>　(注)１　「単式学級」とは、同一学年の児童のみで編制している学級をいう</t>
  </si>
  <si>
    <t>　　　２　「複式学級」とは、２以上の学年の児童を１学級に編制している学級をいう</t>
  </si>
  <si>
    <t>　(注)児童数「０人」の学校とは、休校中の学校である</t>
  </si>
  <si>
    <t>　(注)「０学級」の学校とは、休校中の学校である</t>
  </si>
  <si>
    <t>令和元年度</t>
  </si>
  <si>
    <t>令和元年度</t>
  </si>
  <si>
    <t>２年度</t>
  </si>
  <si>
    <t>３年度</t>
  </si>
  <si>
    <t>第５－２表  　児童数別学校数</t>
  </si>
  <si>
    <t xml:space="preserve"> 第５－３表　市町村別へき地等指定学校数(公立） </t>
  </si>
  <si>
    <t>第５－６表　市町村別収容人員別学級数</t>
  </si>
  <si>
    <t>第５－７表　市町村別編制方式別学級数</t>
  </si>
  <si>
    <t xml:space="preserve"> 第５－９表   市町村別教員数（本務者）</t>
  </si>
  <si>
    <t>（注）１「負担法による者」とは、公立学校の職員で「市町村立学校職員給与負担法」により都道府県費から給与が支給されているものをいう</t>
  </si>
  <si>
    <t>　　　 ２「「市町村別教員数（本務者）」以外の教員」とは、教員として発令されているが、関係諸法令に定める条件を満たさず市町村費により</t>
  </si>
  <si>
    <t>　　 　　給与が支給されている者をいう</t>
  </si>
  <si>
    <t>公　　　　立</t>
  </si>
  <si>
    <t>第５－１表　　設置者別学校数</t>
  </si>
  <si>
    <t>699人</t>
  </si>
  <si>
    <t>35人</t>
  </si>
  <si>
    <t>１　学　年</t>
  </si>
  <si>
    <t>２　学　年</t>
  </si>
  <si>
    <t>３　学　年</t>
  </si>
  <si>
    <t>４　学　年</t>
  </si>
  <si>
    <t>５　学　年</t>
  </si>
  <si>
    <t>６　学　年</t>
  </si>
  <si>
    <t>４年度</t>
  </si>
  <si>
    <t>平成30年度</t>
  </si>
  <si>
    <t>平成30年度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</si>
</sst>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0_);[Red]\(0\)"/>
    <numFmt numFmtId="184" formatCode="#,##0_ "/>
    <numFmt numFmtId="185" formatCode="* #,##0;* \-#,##0;* &quot;-&quot;;@"/>
    <numFmt numFmtId="186" formatCode="&quot;¥&quot;#,##0_);[Red]\(&quot;¥&quot;#,##0\)"/>
    <numFmt numFmtId="187" formatCode="0;\-0;&quot;－&quot;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0.7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25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1" fontId="8" fillId="0" borderId="16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1" fontId="12" fillId="0" borderId="0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182" fontId="8" fillId="0" borderId="16" xfId="0" applyNumberFormat="1" applyFont="1" applyBorder="1" applyAlignment="1">
      <alignment horizontal="center" vertical="center"/>
    </xf>
    <xf numFmtId="182" fontId="8" fillId="0" borderId="16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vertical="center" shrinkToFit="1"/>
    </xf>
    <xf numFmtId="181" fontId="8" fillId="0" borderId="2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shrinkToFit="1"/>
    </xf>
    <xf numFmtId="41" fontId="10" fillId="0" borderId="0" xfId="49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center" vertical="center"/>
    </xf>
    <xf numFmtId="41" fontId="10" fillId="0" borderId="16" xfId="49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41" fontId="10" fillId="0" borderId="11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vertical="center" shrinkToFit="1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41" fontId="8" fillId="0" borderId="0" xfId="61" applyNumberFormat="1" applyFont="1" applyAlignment="1">
      <alignment vertical="center" shrinkToFit="1"/>
      <protection/>
    </xf>
    <xf numFmtId="41" fontId="14" fillId="0" borderId="0" xfId="0" applyNumberFormat="1" applyFont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1" fontId="23" fillId="0" borderId="0" xfId="61" applyNumberFormat="1" applyFont="1" applyAlignment="1">
      <alignment vertical="center" shrinkToFit="1"/>
      <protection/>
    </xf>
    <xf numFmtId="0" fontId="2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0" fontId="31" fillId="0" borderId="27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2" fillId="0" borderId="27" xfId="63" applyFont="1" applyBorder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3" fillId="0" borderId="28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33" fillId="0" borderId="29" xfId="63" applyFont="1" applyBorder="1" applyAlignment="1">
      <alignment horizontal="center"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31" xfId="63" applyFont="1" applyBorder="1" applyAlignment="1">
      <alignment horizontal="center" vertical="center"/>
      <protection/>
    </xf>
    <xf numFmtId="0" fontId="33" fillId="0" borderId="32" xfId="63" applyFont="1" applyBorder="1" applyAlignment="1">
      <alignment horizontal="center" vertical="center"/>
      <protection/>
    </xf>
    <xf numFmtId="0" fontId="33" fillId="0" borderId="33" xfId="63" applyFont="1" applyFill="1" applyBorder="1" applyAlignment="1">
      <alignment horizontal="center" vertical="center" wrapText="1"/>
      <protection/>
    </xf>
    <xf numFmtId="0" fontId="33" fillId="0" borderId="34" xfId="63" applyFont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vertical="center"/>
      <protection/>
    </xf>
    <xf numFmtId="41" fontId="34" fillId="0" borderId="0" xfId="63" applyNumberFormat="1" applyFont="1" applyBorder="1" applyAlignment="1">
      <alignment vertical="center"/>
      <protection/>
    </xf>
    <xf numFmtId="41" fontId="34" fillId="0" borderId="11" xfId="63" applyNumberFormat="1" applyFont="1" applyBorder="1" applyAlignment="1">
      <alignment vertical="center"/>
      <protection/>
    </xf>
    <xf numFmtId="41" fontId="34" fillId="0" borderId="0" xfId="63" applyNumberFormat="1" applyFont="1" applyBorder="1" applyAlignment="1">
      <alignment horizontal="center" vertical="center"/>
      <protection/>
    </xf>
    <xf numFmtId="41" fontId="34" fillId="0" borderId="16" xfId="63" applyNumberFormat="1" applyFont="1" applyBorder="1" applyAlignment="1">
      <alignment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41" fontId="35" fillId="0" borderId="0" xfId="63" applyNumberFormat="1" applyFont="1" applyFill="1" applyBorder="1" applyAlignment="1">
      <alignment vertical="center"/>
      <protection/>
    </xf>
    <xf numFmtId="41" fontId="35" fillId="0" borderId="11" xfId="63" applyNumberFormat="1" applyFont="1" applyFill="1" applyBorder="1" applyAlignment="1">
      <alignment vertical="center"/>
      <protection/>
    </xf>
    <xf numFmtId="41" fontId="35" fillId="0" borderId="16" xfId="63" applyNumberFormat="1" applyFont="1" applyFill="1" applyBorder="1" applyAlignment="1">
      <alignment vertical="center"/>
      <protection/>
    </xf>
    <xf numFmtId="0" fontId="35" fillId="0" borderId="0" xfId="63" applyFont="1" applyFill="1" applyAlignment="1">
      <alignment vertical="center"/>
      <protection/>
    </xf>
    <xf numFmtId="41" fontId="35" fillId="0" borderId="0" xfId="63" applyNumberFormat="1" applyFont="1" applyFill="1" applyBorder="1" applyAlignment="1">
      <alignment horizontal="right" vertical="center"/>
      <protection/>
    </xf>
    <xf numFmtId="41" fontId="34" fillId="0" borderId="0" xfId="63" applyNumberFormat="1" applyFont="1" applyFill="1" applyBorder="1" applyAlignment="1">
      <alignment vertical="center"/>
      <protection/>
    </xf>
    <xf numFmtId="41" fontId="34" fillId="0" borderId="11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center" vertical="center"/>
      <protection/>
    </xf>
    <xf numFmtId="41" fontId="34" fillId="0" borderId="16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0" fontId="34" fillId="0" borderId="0" xfId="63" applyFont="1" applyFill="1" applyAlignment="1">
      <alignment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vertical="center" shrinkToFit="1"/>
      <protection/>
    </xf>
    <xf numFmtId="41" fontId="8" fillId="0" borderId="0" xfId="61" applyNumberFormat="1" applyFont="1" applyBorder="1" applyAlignment="1">
      <alignment vertical="center" shrinkToFit="1"/>
      <protection/>
    </xf>
    <xf numFmtId="41" fontId="8" fillId="0" borderId="16" xfId="61" applyNumberFormat="1" applyFont="1" applyBorder="1" applyAlignment="1">
      <alignment vertical="center" shrinkToFit="1"/>
      <protection/>
    </xf>
    <xf numFmtId="41" fontId="8" fillId="0" borderId="0" xfId="62" applyNumberFormat="1" applyFont="1" applyAlignment="1">
      <alignment vertical="center" shrinkToFit="1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41" fontId="33" fillId="0" borderId="0" xfId="63" applyNumberFormat="1" applyFont="1" applyFill="1" applyBorder="1" applyAlignment="1">
      <alignment vertical="center"/>
      <protection/>
    </xf>
    <xf numFmtId="41" fontId="33" fillId="0" borderId="11" xfId="63" applyNumberFormat="1" applyFont="1" applyFill="1" applyBorder="1" applyAlignment="1">
      <alignment vertical="center"/>
      <protection/>
    </xf>
    <xf numFmtId="41" fontId="33" fillId="0" borderId="0" xfId="63" applyNumberFormat="1" applyFont="1" applyFill="1" applyBorder="1" applyAlignment="1">
      <alignment horizontal="center" vertical="center"/>
      <protection/>
    </xf>
    <xf numFmtId="41" fontId="33" fillId="0" borderId="16" xfId="63" applyNumberFormat="1" applyFont="1" applyFill="1" applyBorder="1" applyAlignment="1">
      <alignment vertical="center"/>
      <protection/>
    </xf>
    <xf numFmtId="41" fontId="8" fillId="0" borderId="0" xfId="62" applyNumberFormat="1" applyFont="1" applyBorder="1" applyAlignment="1">
      <alignment vertical="center" shrinkToFit="1"/>
      <protection/>
    </xf>
    <xf numFmtId="41" fontId="8" fillId="0" borderId="16" xfId="62" applyNumberFormat="1" applyFont="1" applyBorder="1" applyAlignment="1">
      <alignment vertical="center" shrinkToFit="1"/>
      <protection/>
    </xf>
    <xf numFmtId="41" fontId="33" fillId="0" borderId="0" xfId="63" applyNumberFormat="1" applyFont="1" applyFill="1" applyBorder="1" applyAlignment="1">
      <alignment horizontal="right" vertical="center"/>
      <protection/>
    </xf>
    <xf numFmtId="0" fontId="36" fillId="0" borderId="14" xfId="63" applyFont="1" applyBorder="1" applyAlignment="1">
      <alignment horizontal="center" vertical="center"/>
      <protection/>
    </xf>
    <xf numFmtId="41" fontId="33" fillId="0" borderId="0" xfId="63" applyNumberFormat="1" applyFont="1" applyBorder="1" applyAlignment="1">
      <alignment vertical="center"/>
      <protection/>
    </xf>
    <xf numFmtId="0" fontId="36" fillId="0" borderId="16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vertical="center"/>
      <protection/>
    </xf>
    <xf numFmtId="185" fontId="33" fillId="0" borderId="0" xfId="63" applyNumberFormat="1" applyFont="1" applyBorder="1" applyAlignment="1">
      <alignment vertical="center"/>
      <protection/>
    </xf>
    <xf numFmtId="185" fontId="33" fillId="0" borderId="13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horizontal="center" vertical="center"/>
      <protection/>
    </xf>
    <xf numFmtId="185" fontId="33" fillId="0" borderId="17" xfId="63" applyNumberFormat="1" applyFont="1" applyBorder="1" applyAlignment="1">
      <alignment vertical="center"/>
      <protection/>
    </xf>
    <xf numFmtId="0" fontId="33" fillId="0" borderId="16" xfId="63" applyFont="1" applyBorder="1" applyAlignment="1">
      <alignment vertical="center"/>
      <protection/>
    </xf>
    <xf numFmtId="0" fontId="31" fillId="0" borderId="36" xfId="63" applyFont="1" applyBorder="1" applyAlignment="1">
      <alignment vertical="center"/>
      <protection/>
    </xf>
    <xf numFmtId="0" fontId="38" fillId="0" borderId="0" xfId="63" applyFont="1" applyAlignment="1">
      <alignment vertical="center"/>
      <protection/>
    </xf>
    <xf numFmtId="41" fontId="10" fillId="0" borderId="11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41" fontId="8" fillId="0" borderId="13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0" fontId="26" fillId="0" borderId="10" xfId="63" applyFont="1" applyBorder="1" applyAlignment="1">
      <alignment vertical="center"/>
      <protection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1" fontId="10" fillId="0" borderId="11" xfId="49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40" fillId="0" borderId="14" xfId="63" applyFont="1" applyFill="1" applyBorder="1" applyAlignment="1">
      <alignment horizontal="center" vertical="center"/>
      <protection/>
    </xf>
    <xf numFmtId="0" fontId="36" fillId="0" borderId="14" xfId="63" applyFont="1" applyFill="1" applyBorder="1" applyAlignment="1">
      <alignment vertical="center"/>
      <protection/>
    </xf>
    <xf numFmtId="0" fontId="40" fillId="13" borderId="14" xfId="63" applyFont="1" applyFill="1" applyBorder="1" applyAlignment="1">
      <alignment horizontal="center" vertical="center"/>
      <protection/>
    </xf>
    <xf numFmtId="0" fontId="40" fillId="0" borderId="16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vertical="center"/>
      <protection/>
    </xf>
    <xf numFmtId="0" fontId="40" fillId="13" borderId="16" xfId="63" applyFont="1" applyFill="1" applyBorder="1" applyAlignment="1">
      <alignment horizontal="center" vertical="center"/>
      <protection/>
    </xf>
    <xf numFmtId="41" fontId="35" fillId="13" borderId="0" xfId="63" applyNumberFormat="1" applyFont="1" applyFill="1" applyBorder="1" applyAlignment="1">
      <alignment vertical="center"/>
      <protection/>
    </xf>
    <xf numFmtId="41" fontId="35" fillId="13" borderId="11" xfId="63" applyNumberFormat="1" applyFont="1" applyFill="1" applyBorder="1" applyAlignment="1">
      <alignment vertical="center"/>
      <protection/>
    </xf>
    <xf numFmtId="41" fontId="35" fillId="13" borderId="16" xfId="63" applyNumberFormat="1" applyFont="1" applyFill="1" applyBorder="1" applyAlignment="1">
      <alignment vertical="center"/>
      <protection/>
    </xf>
    <xf numFmtId="41" fontId="35" fillId="13" borderId="0" xfId="63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 shrinkToFit="1"/>
    </xf>
    <xf numFmtId="182" fontId="10" fillId="0" borderId="14" xfId="0" applyNumberFormat="1" applyFont="1" applyBorder="1" applyAlignment="1">
      <alignment vertical="center" shrinkToFit="1"/>
    </xf>
    <xf numFmtId="41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187" fontId="24" fillId="0" borderId="0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41" fontId="8" fillId="0" borderId="16" xfId="61" applyNumberFormat="1" applyFont="1" applyFill="1" applyBorder="1" applyAlignment="1">
      <alignment horizontal="right" vertical="center"/>
      <protection/>
    </xf>
    <xf numFmtId="41" fontId="8" fillId="0" borderId="26" xfId="61" applyNumberFormat="1" applyFont="1" applyFill="1" applyBorder="1" applyAlignment="1">
      <alignment horizontal="right" vertical="center"/>
      <protection/>
    </xf>
    <xf numFmtId="41" fontId="8" fillId="0" borderId="37" xfId="61" applyNumberFormat="1" applyFont="1" applyFill="1" applyBorder="1" applyAlignment="1">
      <alignment horizontal="right" vertical="center"/>
      <protection/>
    </xf>
    <xf numFmtId="41" fontId="8" fillId="0" borderId="38" xfId="61" applyNumberFormat="1" applyFont="1" applyFill="1" applyBorder="1" applyAlignment="1">
      <alignment horizontal="right" vertical="center"/>
      <protection/>
    </xf>
    <xf numFmtId="41" fontId="8" fillId="0" borderId="11" xfId="61" applyNumberFormat="1" applyFont="1" applyFill="1" applyBorder="1" applyAlignment="1">
      <alignment horizontal="right" vertical="center"/>
      <protection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61" applyNumberFormat="1" applyFont="1" applyFill="1" applyAlignment="1">
      <alignment vertical="center" shrinkToFit="1"/>
      <protection/>
    </xf>
    <xf numFmtId="0" fontId="4" fillId="0" borderId="0" xfId="0" applyFont="1" applyFill="1" applyAlignment="1">
      <alignment vertical="center"/>
    </xf>
    <xf numFmtId="41" fontId="8" fillId="0" borderId="16" xfId="61" applyNumberFormat="1" applyFont="1" applyFill="1" applyBorder="1" applyAlignment="1">
      <alignment vertical="center" shrinkToFit="1"/>
      <protection/>
    </xf>
    <xf numFmtId="182" fontId="8" fillId="0" borderId="0" xfId="61" applyNumberFormat="1" applyFont="1" applyFill="1" applyBorder="1" applyAlignment="1">
      <alignment vertical="center"/>
      <protection/>
    </xf>
    <xf numFmtId="182" fontId="8" fillId="0" borderId="14" xfId="61" applyNumberFormat="1" applyFont="1" applyFill="1" applyBorder="1" applyAlignment="1">
      <alignment vertical="center"/>
      <protection/>
    </xf>
    <xf numFmtId="182" fontId="8" fillId="0" borderId="14" xfId="0" applyNumberFormat="1" applyFont="1" applyFill="1" applyBorder="1" applyAlignment="1">
      <alignment vertical="center"/>
    </xf>
    <xf numFmtId="182" fontId="8" fillId="0" borderId="0" xfId="61" applyNumberFormat="1" applyFont="1" applyFill="1" applyBorder="1" applyAlignment="1">
      <alignment horizontal="right" vertical="center"/>
      <protection/>
    </xf>
    <xf numFmtId="0" fontId="15" fillId="0" borderId="11" xfId="0" applyFont="1" applyBorder="1" applyAlignment="1">
      <alignment horizontal="center" vertical="center"/>
    </xf>
    <xf numFmtId="182" fontId="8" fillId="0" borderId="14" xfId="61" applyNumberFormat="1" applyFont="1" applyFill="1" applyBorder="1" applyAlignment="1">
      <alignment horizontal="right" vertical="center"/>
      <protection/>
    </xf>
    <xf numFmtId="181" fontId="8" fillId="0" borderId="12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 shrinkToFit="1"/>
    </xf>
    <xf numFmtId="182" fontId="8" fillId="0" borderId="0" xfId="0" applyNumberFormat="1" applyFont="1" applyFill="1" applyBorder="1" applyAlignment="1">
      <alignment vertical="center"/>
    </xf>
    <xf numFmtId="41" fontId="24" fillId="0" borderId="0" xfId="61" applyNumberFormat="1" applyFont="1" applyFill="1" applyBorder="1" applyAlignment="1">
      <alignment horizontal="right" vertical="center"/>
      <protection/>
    </xf>
    <xf numFmtId="41" fontId="41" fillId="13" borderId="0" xfId="63" applyNumberFormat="1" applyFont="1" applyFill="1" applyBorder="1" applyAlignment="1">
      <alignment vertical="center"/>
      <protection/>
    </xf>
    <xf numFmtId="41" fontId="24" fillId="0" borderId="16" xfId="61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4" xfId="0" applyNumberFormat="1" applyFont="1" applyBorder="1" applyAlignment="1">
      <alignment horizontal="distributed" vertical="center"/>
    </xf>
    <xf numFmtId="0" fontId="11" fillId="0" borderId="23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21" fillId="0" borderId="22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 wrapText="1"/>
    </xf>
    <xf numFmtId="0" fontId="11" fillId="0" borderId="2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33" fillId="0" borderId="39" xfId="63" applyFont="1" applyBorder="1" applyAlignment="1">
      <alignment horizontal="center" vertical="center"/>
      <protection/>
    </xf>
    <xf numFmtId="0" fontId="33" fillId="0" borderId="27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42" xfId="63" applyFont="1" applyBorder="1" applyAlignment="1">
      <alignment horizontal="center" vertical="center"/>
      <protection/>
    </xf>
    <xf numFmtId="0" fontId="33" fillId="0" borderId="28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33" fillId="0" borderId="12" xfId="63" applyFont="1" applyBorder="1" applyAlignment="1">
      <alignment horizontal="center" vertical="center"/>
      <protection/>
    </xf>
    <xf numFmtId="0" fontId="33" fillId="0" borderId="19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44" xfId="63" applyFont="1" applyBorder="1" applyAlignment="1">
      <alignment horizontal="center" vertical="center"/>
      <protection/>
    </xf>
    <xf numFmtId="0" fontId="33" fillId="0" borderId="16" xfId="63" applyFont="1" applyBorder="1" applyAlignment="1">
      <alignment horizontal="center" vertical="center"/>
      <protection/>
    </xf>
    <xf numFmtId="0" fontId="33" fillId="0" borderId="17" xfId="63" applyFont="1" applyBorder="1" applyAlignment="1">
      <alignment horizontal="center" vertical="center"/>
      <protection/>
    </xf>
    <xf numFmtId="0" fontId="33" fillId="0" borderId="45" xfId="63" applyFont="1" applyBorder="1" applyAlignment="1">
      <alignment horizontal="center" vertical="center"/>
      <protection/>
    </xf>
    <xf numFmtId="0" fontId="33" fillId="0" borderId="46" xfId="63" applyFont="1" applyBorder="1" applyAlignment="1">
      <alignment horizontal="center" vertical="center"/>
      <protection/>
    </xf>
    <xf numFmtId="0" fontId="28" fillId="0" borderId="0" xfId="63" applyFont="1" applyAlignment="1">
      <alignment horizontal="center" vertical="center"/>
      <protection/>
    </xf>
    <xf numFmtId="0" fontId="33" fillId="0" borderId="29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2"/>
  <sheetViews>
    <sheetView showGridLines="0" tabSelected="1" zoomScalePageLayoutView="0" workbookViewId="0" topLeftCell="A1">
      <selection activeCell="E20" sqref="E20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1" spans="1:12" s="102" customFormat="1" ht="14.25">
      <c r="A1" s="297" t="s">
        <v>260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s="2" customFormat="1" ht="12.75">
      <c r="A2" s="149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9" t="s">
        <v>117</v>
      </c>
    </row>
    <row r="3" spans="1:12" s="106" customFormat="1" ht="12.75">
      <c r="A3" s="298" t="s">
        <v>67</v>
      </c>
      <c r="B3" s="300" t="s">
        <v>68</v>
      </c>
      <c r="C3" s="301"/>
      <c r="D3" s="302"/>
      <c r="E3" s="298" t="s">
        <v>118</v>
      </c>
      <c r="F3" s="307" t="s">
        <v>259</v>
      </c>
      <c r="G3" s="306"/>
      <c r="H3" s="306"/>
      <c r="I3" s="306"/>
      <c r="J3" s="306"/>
      <c r="K3" s="306"/>
      <c r="L3" s="308"/>
    </row>
    <row r="4" spans="1:12" s="106" customFormat="1" ht="12.75">
      <c r="A4" s="309"/>
      <c r="B4" s="303"/>
      <c r="C4" s="304"/>
      <c r="D4" s="305"/>
      <c r="E4" s="299"/>
      <c r="F4" s="306" t="s">
        <v>64</v>
      </c>
      <c r="G4" s="306"/>
      <c r="H4" s="306"/>
      <c r="I4" s="307" t="s">
        <v>69</v>
      </c>
      <c r="J4" s="306"/>
      <c r="K4" s="308"/>
      <c r="L4" s="152" t="s">
        <v>119</v>
      </c>
    </row>
    <row r="5" spans="1:12" s="106" customFormat="1" ht="16.5" customHeight="1">
      <c r="A5" s="299"/>
      <c r="B5" s="150" t="s">
        <v>116</v>
      </c>
      <c r="C5" s="153" t="s">
        <v>1</v>
      </c>
      <c r="D5" s="150" t="s">
        <v>2</v>
      </c>
      <c r="E5" s="153" t="s">
        <v>1</v>
      </c>
      <c r="F5" s="151" t="s">
        <v>116</v>
      </c>
      <c r="G5" s="153" t="s">
        <v>1</v>
      </c>
      <c r="H5" s="150" t="s">
        <v>2</v>
      </c>
      <c r="I5" s="150" t="s">
        <v>116</v>
      </c>
      <c r="J5" s="153" t="s">
        <v>1</v>
      </c>
      <c r="K5" s="153" t="s">
        <v>2</v>
      </c>
      <c r="L5" s="152" t="s">
        <v>1</v>
      </c>
    </row>
    <row r="6" spans="1:12" s="2" customFormat="1" ht="3.75" customHeight="1">
      <c r="A6" s="26"/>
      <c r="B6" s="19"/>
      <c r="C6" s="57"/>
      <c r="D6" s="31"/>
      <c r="E6" s="154"/>
      <c r="F6" s="31"/>
      <c r="G6" s="31"/>
      <c r="H6" s="31"/>
      <c r="I6" s="18"/>
      <c r="J6" s="31"/>
      <c r="K6" s="39"/>
      <c r="L6" s="39"/>
    </row>
    <row r="7" spans="1:21" s="6" customFormat="1" ht="18" customHeight="1">
      <c r="A7" s="144" t="s">
        <v>270</v>
      </c>
      <c r="B7" s="20">
        <v>125</v>
      </c>
      <c r="C7" s="21">
        <v>123</v>
      </c>
      <c r="D7" s="21">
        <v>2</v>
      </c>
      <c r="E7" s="155">
        <v>1</v>
      </c>
      <c r="F7" s="21">
        <v>85</v>
      </c>
      <c r="G7" s="21">
        <v>84</v>
      </c>
      <c r="H7" s="21">
        <v>1</v>
      </c>
      <c r="I7" s="20">
        <v>38</v>
      </c>
      <c r="J7" s="21">
        <v>37</v>
      </c>
      <c r="K7" s="41">
        <v>1</v>
      </c>
      <c r="L7" s="41">
        <v>1</v>
      </c>
      <c r="M7" s="145"/>
      <c r="N7" s="114"/>
      <c r="O7" s="114"/>
      <c r="P7" s="114"/>
      <c r="Q7" s="114"/>
      <c r="R7" s="114"/>
      <c r="S7" s="114"/>
      <c r="T7" s="114"/>
      <c r="U7" s="114"/>
    </row>
    <row r="8" spans="1:21" s="6" customFormat="1" ht="18" customHeight="1">
      <c r="A8" s="144" t="s">
        <v>247</v>
      </c>
      <c r="B8" s="20">
        <v>122</v>
      </c>
      <c r="C8" s="21">
        <v>121</v>
      </c>
      <c r="D8" s="21">
        <v>1</v>
      </c>
      <c r="E8" s="155">
        <v>1</v>
      </c>
      <c r="F8" s="21">
        <v>85</v>
      </c>
      <c r="G8" s="21">
        <v>84</v>
      </c>
      <c r="H8" s="21">
        <v>1</v>
      </c>
      <c r="I8" s="20">
        <v>35</v>
      </c>
      <c r="J8" s="21">
        <v>35</v>
      </c>
      <c r="K8" s="41">
        <v>0</v>
      </c>
      <c r="L8" s="41">
        <v>1</v>
      </c>
      <c r="M8" s="145"/>
      <c r="N8" s="114"/>
      <c r="O8" s="114"/>
      <c r="P8" s="114"/>
      <c r="Q8" s="114"/>
      <c r="R8" s="114"/>
      <c r="S8" s="114"/>
      <c r="T8" s="114"/>
      <c r="U8" s="114"/>
    </row>
    <row r="9" spans="1:21" s="6" customFormat="1" ht="18" customHeight="1">
      <c r="A9" s="144" t="s">
        <v>249</v>
      </c>
      <c r="B9" s="20">
        <v>118</v>
      </c>
      <c r="C9" s="21">
        <v>118</v>
      </c>
      <c r="D9" s="21">
        <v>0</v>
      </c>
      <c r="E9" s="155">
        <v>1</v>
      </c>
      <c r="F9" s="21">
        <v>81</v>
      </c>
      <c r="G9" s="21">
        <v>81</v>
      </c>
      <c r="H9" s="21">
        <v>0</v>
      </c>
      <c r="I9" s="20">
        <v>35</v>
      </c>
      <c r="J9" s="21">
        <v>35</v>
      </c>
      <c r="K9" s="41">
        <v>0</v>
      </c>
      <c r="L9" s="41">
        <v>1</v>
      </c>
      <c r="M9" s="145"/>
      <c r="N9" s="114"/>
      <c r="O9" s="114"/>
      <c r="P9" s="114"/>
      <c r="Q9" s="114"/>
      <c r="R9" s="114"/>
      <c r="S9" s="114"/>
      <c r="T9" s="114"/>
      <c r="U9" s="114"/>
    </row>
    <row r="10" spans="1:21" s="6" customFormat="1" ht="18" customHeight="1">
      <c r="A10" s="144" t="s">
        <v>250</v>
      </c>
      <c r="B10" s="20">
        <v>118</v>
      </c>
      <c r="C10" s="21">
        <v>118</v>
      </c>
      <c r="D10" s="21">
        <v>0</v>
      </c>
      <c r="E10" s="155">
        <v>1</v>
      </c>
      <c r="F10" s="21">
        <v>81</v>
      </c>
      <c r="G10" s="21">
        <v>81</v>
      </c>
      <c r="H10" s="21">
        <v>0</v>
      </c>
      <c r="I10" s="20">
        <v>35</v>
      </c>
      <c r="J10" s="21">
        <v>35</v>
      </c>
      <c r="K10" s="41">
        <v>0</v>
      </c>
      <c r="L10" s="41">
        <v>1</v>
      </c>
      <c r="M10" s="145"/>
      <c r="N10" s="114"/>
      <c r="O10" s="114"/>
      <c r="P10" s="114"/>
      <c r="Q10" s="114"/>
      <c r="R10" s="114"/>
      <c r="S10" s="114"/>
      <c r="T10" s="114"/>
      <c r="U10" s="114"/>
    </row>
    <row r="11" spans="1:21" s="6" customFormat="1" ht="18" customHeight="1">
      <c r="A11" s="265" t="s">
        <v>269</v>
      </c>
      <c r="B11" s="229">
        <f>C11+D11</f>
        <v>117</v>
      </c>
      <c r="C11" s="230">
        <v>117</v>
      </c>
      <c r="D11" s="230">
        <v>0</v>
      </c>
      <c r="E11" s="231">
        <v>1</v>
      </c>
      <c r="F11" s="230">
        <f>+G11+H11</f>
        <v>81</v>
      </c>
      <c r="G11" s="230">
        <v>81</v>
      </c>
      <c r="H11" s="230">
        <v>0</v>
      </c>
      <c r="I11" s="229">
        <v>34</v>
      </c>
      <c r="J11" s="230">
        <v>34</v>
      </c>
      <c r="K11" s="232">
        <v>0</v>
      </c>
      <c r="L11" s="232">
        <v>1</v>
      </c>
      <c r="M11" s="145"/>
      <c r="N11" s="114"/>
      <c r="O11" s="114"/>
      <c r="P11" s="114"/>
      <c r="Q11" s="114"/>
      <c r="R11" s="114"/>
      <c r="S11" s="114"/>
      <c r="T11" s="114"/>
      <c r="U11" s="114"/>
    </row>
    <row r="12" spans="1:12" s="5" customFormat="1" ht="4.5" customHeight="1">
      <c r="A12" s="60"/>
      <c r="B12" s="22"/>
      <c r="C12" s="23"/>
      <c r="D12" s="23"/>
      <c r="E12" s="156"/>
      <c r="F12" s="23"/>
      <c r="G12" s="23"/>
      <c r="H12" s="23"/>
      <c r="I12" s="22"/>
      <c r="J12" s="23"/>
      <c r="K12" s="61"/>
      <c r="L12" s="61"/>
    </row>
  </sheetData>
  <sheetProtection/>
  <mergeCells count="7">
    <mergeCell ref="A1:L1"/>
    <mergeCell ref="E3:E4"/>
    <mergeCell ref="B3:D4"/>
    <mergeCell ref="F4:H4"/>
    <mergeCell ref="I4:K4"/>
    <mergeCell ref="F3:L3"/>
    <mergeCell ref="A3:A5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8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9" sqref="A9"/>
    </sheetView>
  </sheetViews>
  <sheetFormatPr defaultColWidth="9.00390625" defaultRowHeight="13.5"/>
  <cols>
    <col min="1" max="1" width="12.625" style="1" customWidth="1"/>
    <col min="2" max="10" width="5.625" style="1" customWidth="1"/>
    <col min="11" max="13" width="5.375" style="1" customWidth="1"/>
    <col min="14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4" width="4.875" style="1" customWidth="1"/>
    <col min="25" max="27" width="5.003906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24" customFormat="1" ht="16.5" customHeight="1">
      <c r="A1" s="351" t="s">
        <v>172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135"/>
      <c r="R1" s="135"/>
      <c r="S1" s="337" t="s">
        <v>181</v>
      </c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</row>
    <row r="2" spans="1:37" ht="11.25" customHeight="1">
      <c r="A2" s="164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5"/>
      <c r="R2" s="5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36" t="s">
        <v>42</v>
      </c>
    </row>
    <row r="3" spans="1:37" s="138" customFormat="1" ht="22.5" customHeight="1">
      <c r="A3" s="352" t="s">
        <v>87</v>
      </c>
      <c r="B3" s="341" t="s">
        <v>95</v>
      </c>
      <c r="C3" s="342"/>
      <c r="D3" s="342"/>
      <c r="E3" s="350" t="s">
        <v>96</v>
      </c>
      <c r="F3" s="348"/>
      <c r="G3" s="348"/>
      <c r="H3" s="348"/>
      <c r="I3" s="348"/>
      <c r="J3" s="349"/>
      <c r="K3" s="348" t="s">
        <v>173</v>
      </c>
      <c r="L3" s="348"/>
      <c r="M3" s="348"/>
      <c r="N3" s="348"/>
      <c r="O3" s="348"/>
      <c r="P3" s="348"/>
      <c r="Q3" s="137"/>
      <c r="R3" s="137"/>
      <c r="S3" s="348" t="s">
        <v>174</v>
      </c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9"/>
      <c r="AK3" s="352" t="s">
        <v>87</v>
      </c>
    </row>
    <row r="4" spans="1:37" s="138" customFormat="1" ht="27.75" customHeight="1">
      <c r="A4" s="353"/>
      <c r="B4" s="343"/>
      <c r="C4" s="344"/>
      <c r="D4" s="344"/>
      <c r="E4" s="355" t="s">
        <v>97</v>
      </c>
      <c r="F4" s="355"/>
      <c r="G4" s="355"/>
      <c r="H4" s="355" t="s">
        <v>89</v>
      </c>
      <c r="I4" s="355"/>
      <c r="J4" s="355"/>
      <c r="K4" s="356" t="s">
        <v>114</v>
      </c>
      <c r="L4" s="357"/>
      <c r="M4" s="357"/>
      <c r="N4" s="355" t="s">
        <v>55</v>
      </c>
      <c r="O4" s="355"/>
      <c r="P4" s="355"/>
      <c r="Q4" s="139"/>
      <c r="R4" s="140"/>
      <c r="S4" s="345" t="s">
        <v>161</v>
      </c>
      <c r="T4" s="346"/>
      <c r="U4" s="347"/>
      <c r="V4" s="358" t="s">
        <v>111</v>
      </c>
      <c r="W4" s="359"/>
      <c r="X4" s="360"/>
      <c r="Y4" s="362" t="s">
        <v>89</v>
      </c>
      <c r="Z4" s="363"/>
      <c r="AA4" s="364"/>
      <c r="AB4" s="361" t="s">
        <v>164</v>
      </c>
      <c r="AC4" s="355"/>
      <c r="AD4" s="355"/>
      <c r="AE4" s="338" t="s">
        <v>56</v>
      </c>
      <c r="AF4" s="339"/>
      <c r="AG4" s="340"/>
      <c r="AH4" s="355" t="s">
        <v>98</v>
      </c>
      <c r="AI4" s="355"/>
      <c r="AJ4" s="355"/>
      <c r="AK4" s="353"/>
    </row>
    <row r="5" spans="1:37" s="138" customFormat="1" ht="22.5" customHeight="1">
      <c r="A5" s="354"/>
      <c r="B5" s="141" t="s">
        <v>92</v>
      </c>
      <c r="C5" s="141" t="s">
        <v>93</v>
      </c>
      <c r="D5" s="249" t="s">
        <v>94</v>
      </c>
      <c r="E5" s="141" t="s">
        <v>92</v>
      </c>
      <c r="F5" s="141" t="s">
        <v>93</v>
      </c>
      <c r="G5" s="141" t="s">
        <v>94</v>
      </c>
      <c r="H5" s="141" t="s">
        <v>92</v>
      </c>
      <c r="I5" s="141" t="s">
        <v>93</v>
      </c>
      <c r="J5" s="141" t="s">
        <v>94</v>
      </c>
      <c r="K5" s="248" t="s">
        <v>92</v>
      </c>
      <c r="L5" s="141" t="s">
        <v>93</v>
      </c>
      <c r="M5" s="141" t="s">
        <v>94</v>
      </c>
      <c r="N5" s="141" t="s">
        <v>92</v>
      </c>
      <c r="O5" s="141" t="s">
        <v>93</v>
      </c>
      <c r="P5" s="141" t="s">
        <v>94</v>
      </c>
      <c r="Q5" s="142"/>
      <c r="R5" s="143"/>
      <c r="S5" s="141" t="s">
        <v>92</v>
      </c>
      <c r="T5" s="141" t="s">
        <v>93</v>
      </c>
      <c r="U5" s="141" t="s">
        <v>94</v>
      </c>
      <c r="V5" s="141" t="s">
        <v>92</v>
      </c>
      <c r="W5" s="141" t="s">
        <v>93</v>
      </c>
      <c r="X5" s="141" t="s">
        <v>94</v>
      </c>
      <c r="Y5" s="141" t="s">
        <v>92</v>
      </c>
      <c r="Z5" s="141" t="s">
        <v>93</v>
      </c>
      <c r="AA5" s="141" t="s">
        <v>94</v>
      </c>
      <c r="AB5" s="141" t="s">
        <v>92</v>
      </c>
      <c r="AC5" s="141" t="s">
        <v>93</v>
      </c>
      <c r="AD5" s="141" t="s">
        <v>94</v>
      </c>
      <c r="AE5" s="141" t="s">
        <v>92</v>
      </c>
      <c r="AF5" s="141" t="s">
        <v>93</v>
      </c>
      <c r="AG5" s="141" t="s">
        <v>94</v>
      </c>
      <c r="AH5" s="141" t="s">
        <v>92</v>
      </c>
      <c r="AI5" s="141" t="s">
        <v>93</v>
      </c>
      <c r="AJ5" s="141" t="s">
        <v>94</v>
      </c>
      <c r="AK5" s="354"/>
    </row>
    <row r="6" spans="1:37" s="2" customFormat="1" ht="4.5" customHeight="1">
      <c r="A6" s="70"/>
      <c r="B6" s="31"/>
      <c r="C6" s="31"/>
      <c r="D6" s="31"/>
      <c r="E6" s="18"/>
      <c r="F6" s="31"/>
      <c r="G6" s="31"/>
      <c r="H6" s="31"/>
      <c r="I6" s="31"/>
      <c r="J6" s="39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9"/>
      <c r="AK6" s="70"/>
    </row>
    <row r="7" spans="1:37" s="130" customFormat="1" ht="22.5" customHeight="1">
      <c r="A7" s="94" t="s">
        <v>270</v>
      </c>
      <c r="B7" s="86">
        <v>538</v>
      </c>
      <c r="C7" s="86">
        <v>73</v>
      </c>
      <c r="D7" s="86">
        <v>465</v>
      </c>
      <c r="E7" s="104">
        <v>134</v>
      </c>
      <c r="F7" s="86">
        <v>35</v>
      </c>
      <c r="G7" s="86">
        <v>99</v>
      </c>
      <c r="H7" s="86">
        <v>24</v>
      </c>
      <c r="I7" s="86">
        <v>1</v>
      </c>
      <c r="J7" s="73">
        <v>23</v>
      </c>
      <c r="K7" s="86">
        <v>20</v>
      </c>
      <c r="L7" s="86">
        <v>4</v>
      </c>
      <c r="M7" s="86">
        <v>16</v>
      </c>
      <c r="N7" s="86">
        <v>0</v>
      </c>
      <c r="O7" s="86">
        <v>0</v>
      </c>
      <c r="P7" s="86">
        <v>0</v>
      </c>
      <c r="Q7" s="100"/>
      <c r="R7" s="100"/>
      <c r="S7" s="86">
        <v>108</v>
      </c>
      <c r="T7" s="86">
        <v>4</v>
      </c>
      <c r="U7" s="86">
        <v>104</v>
      </c>
      <c r="V7" s="86">
        <v>1</v>
      </c>
      <c r="W7" s="86">
        <v>0</v>
      </c>
      <c r="X7" s="86">
        <v>1</v>
      </c>
      <c r="Y7" s="86">
        <v>0</v>
      </c>
      <c r="Z7" s="86">
        <v>0</v>
      </c>
      <c r="AA7" s="86">
        <v>0</v>
      </c>
      <c r="AB7" s="86">
        <v>5</v>
      </c>
      <c r="AC7" s="86">
        <v>0</v>
      </c>
      <c r="AD7" s="86">
        <v>5</v>
      </c>
      <c r="AE7" s="86">
        <v>117</v>
      </c>
      <c r="AF7" s="86">
        <v>14</v>
      </c>
      <c r="AG7" s="86">
        <v>103</v>
      </c>
      <c r="AH7" s="86">
        <v>129</v>
      </c>
      <c r="AI7" s="86">
        <v>15</v>
      </c>
      <c r="AJ7" s="86">
        <v>114</v>
      </c>
      <c r="AK7" s="94" t="s">
        <v>270</v>
      </c>
    </row>
    <row r="8" spans="1:37" s="130" customFormat="1" ht="22.5" customHeight="1">
      <c r="A8" s="94" t="s">
        <v>248</v>
      </c>
      <c r="B8" s="86">
        <v>548</v>
      </c>
      <c r="C8" s="86">
        <v>78</v>
      </c>
      <c r="D8" s="86">
        <v>470</v>
      </c>
      <c r="E8" s="104">
        <v>133</v>
      </c>
      <c r="F8" s="86">
        <v>36</v>
      </c>
      <c r="G8" s="86">
        <v>97</v>
      </c>
      <c r="H8" s="86">
        <v>22</v>
      </c>
      <c r="I8" s="86">
        <v>2</v>
      </c>
      <c r="J8" s="73">
        <v>20</v>
      </c>
      <c r="K8" s="86">
        <v>25</v>
      </c>
      <c r="L8" s="86">
        <v>6</v>
      </c>
      <c r="M8" s="86">
        <v>19</v>
      </c>
      <c r="N8" s="86">
        <v>2</v>
      </c>
      <c r="O8" s="86">
        <v>1</v>
      </c>
      <c r="P8" s="86">
        <v>1</v>
      </c>
      <c r="Q8" s="86"/>
      <c r="R8" s="86"/>
      <c r="S8" s="86">
        <v>106</v>
      </c>
      <c r="T8" s="86">
        <v>1</v>
      </c>
      <c r="U8" s="86">
        <v>105</v>
      </c>
      <c r="V8" s="86">
        <v>1</v>
      </c>
      <c r="W8" s="86">
        <v>0</v>
      </c>
      <c r="X8" s="86">
        <v>1</v>
      </c>
      <c r="Y8" s="86">
        <v>1</v>
      </c>
      <c r="Z8" s="86">
        <v>0</v>
      </c>
      <c r="AA8" s="86">
        <v>1</v>
      </c>
      <c r="AB8" s="86">
        <v>4</v>
      </c>
      <c r="AC8" s="86">
        <v>0</v>
      </c>
      <c r="AD8" s="86">
        <v>4</v>
      </c>
      <c r="AE8" s="86">
        <v>113</v>
      </c>
      <c r="AF8" s="86">
        <v>17</v>
      </c>
      <c r="AG8" s="86">
        <v>96</v>
      </c>
      <c r="AH8" s="86">
        <v>141</v>
      </c>
      <c r="AI8" s="86">
        <v>15</v>
      </c>
      <c r="AJ8" s="73">
        <v>126</v>
      </c>
      <c r="AK8" s="94" t="s">
        <v>248</v>
      </c>
    </row>
    <row r="9" spans="1:37" s="130" customFormat="1" ht="22.5" customHeight="1">
      <c r="A9" s="94" t="s">
        <v>249</v>
      </c>
      <c r="B9" s="86">
        <v>524</v>
      </c>
      <c r="C9" s="86">
        <v>73</v>
      </c>
      <c r="D9" s="86">
        <v>451</v>
      </c>
      <c r="E9" s="104">
        <v>132</v>
      </c>
      <c r="F9" s="86">
        <v>34</v>
      </c>
      <c r="G9" s="86">
        <v>98</v>
      </c>
      <c r="H9" s="86">
        <v>17</v>
      </c>
      <c r="I9" s="86">
        <v>2</v>
      </c>
      <c r="J9" s="73">
        <v>15</v>
      </c>
      <c r="K9" s="86">
        <v>14</v>
      </c>
      <c r="L9" s="86">
        <v>5</v>
      </c>
      <c r="M9" s="86">
        <v>9</v>
      </c>
      <c r="N9" s="86">
        <v>0</v>
      </c>
      <c r="O9" s="86">
        <v>0</v>
      </c>
      <c r="P9" s="86">
        <v>0</v>
      </c>
      <c r="Q9" s="86"/>
      <c r="R9" s="86"/>
      <c r="S9" s="86">
        <v>105</v>
      </c>
      <c r="T9" s="86">
        <v>2</v>
      </c>
      <c r="U9" s="86">
        <v>103</v>
      </c>
      <c r="V9" s="86">
        <v>0</v>
      </c>
      <c r="W9" s="86">
        <v>0</v>
      </c>
      <c r="X9" s="86">
        <v>0</v>
      </c>
      <c r="Y9" s="86">
        <v>1</v>
      </c>
      <c r="Z9" s="86">
        <v>0</v>
      </c>
      <c r="AA9" s="86">
        <v>1</v>
      </c>
      <c r="AB9" s="86">
        <v>4</v>
      </c>
      <c r="AC9" s="86">
        <v>0</v>
      </c>
      <c r="AD9" s="86">
        <v>4</v>
      </c>
      <c r="AE9" s="86">
        <v>101</v>
      </c>
      <c r="AF9" s="86">
        <v>16</v>
      </c>
      <c r="AG9" s="86">
        <v>85</v>
      </c>
      <c r="AH9" s="86">
        <v>150</v>
      </c>
      <c r="AI9" s="86">
        <v>14</v>
      </c>
      <c r="AJ9" s="73">
        <v>136</v>
      </c>
      <c r="AK9" s="94" t="s">
        <v>249</v>
      </c>
    </row>
    <row r="10" spans="1:37" s="130" customFormat="1" ht="22.5" customHeight="1">
      <c r="A10" s="94" t="s">
        <v>250</v>
      </c>
      <c r="B10" s="86">
        <v>557</v>
      </c>
      <c r="C10" s="86">
        <v>80</v>
      </c>
      <c r="D10" s="86">
        <v>477</v>
      </c>
      <c r="E10" s="104">
        <v>128</v>
      </c>
      <c r="F10" s="86">
        <v>34</v>
      </c>
      <c r="G10" s="86">
        <v>94</v>
      </c>
      <c r="H10" s="86">
        <v>22</v>
      </c>
      <c r="I10" s="86">
        <v>2</v>
      </c>
      <c r="J10" s="73">
        <v>20</v>
      </c>
      <c r="K10" s="86">
        <v>15</v>
      </c>
      <c r="L10" s="86">
        <v>4</v>
      </c>
      <c r="M10" s="86">
        <v>11</v>
      </c>
      <c r="N10" s="86">
        <v>2</v>
      </c>
      <c r="O10" s="86">
        <v>0</v>
      </c>
      <c r="P10" s="86">
        <v>2</v>
      </c>
      <c r="Q10" s="86"/>
      <c r="R10" s="86"/>
      <c r="S10" s="86">
        <v>107</v>
      </c>
      <c r="T10" s="86">
        <v>2</v>
      </c>
      <c r="U10" s="86">
        <v>105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4</v>
      </c>
      <c r="AC10" s="86">
        <v>0</v>
      </c>
      <c r="AD10" s="86">
        <v>4</v>
      </c>
      <c r="AE10" s="86">
        <v>101</v>
      </c>
      <c r="AF10" s="86">
        <v>16</v>
      </c>
      <c r="AG10" s="86">
        <v>85</v>
      </c>
      <c r="AH10" s="86">
        <v>178</v>
      </c>
      <c r="AI10" s="86">
        <v>22</v>
      </c>
      <c r="AJ10" s="73">
        <v>156</v>
      </c>
      <c r="AK10" s="94" t="s">
        <v>250</v>
      </c>
    </row>
    <row r="11" spans="1:37" s="130" customFormat="1" ht="22.5" customHeight="1">
      <c r="A11" s="92" t="s">
        <v>269</v>
      </c>
      <c r="B11" s="95">
        <f>SUM(B13+B14)</f>
        <v>571</v>
      </c>
      <c r="C11" s="95">
        <f aca="true" t="shared" si="0" ref="C11:P11">SUM(C13+C14)</f>
        <v>91</v>
      </c>
      <c r="D11" s="95">
        <f t="shared" si="0"/>
        <v>480</v>
      </c>
      <c r="E11" s="103">
        <f t="shared" si="0"/>
        <v>125</v>
      </c>
      <c r="F11" s="95">
        <f>SUM(F13+F14)</f>
        <v>37</v>
      </c>
      <c r="G11" s="95">
        <f t="shared" si="0"/>
        <v>88</v>
      </c>
      <c r="H11" s="95">
        <f t="shared" si="0"/>
        <v>20</v>
      </c>
      <c r="I11" s="95">
        <f t="shared" si="0"/>
        <v>1</v>
      </c>
      <c r="J11" s="91">
        <f t="shared" si="0"/>
        <v>19</v>
      </c>
      <c r="K11" s="95">
        <f t="shared" si="0"/>
        <v>12</v>
      </c>
      <c r="L11" s="95">
        <f t="shared" si="0"/>
        <v>5</v>
      </c>
      <c r="M11" s="95">
        <f t="shared" si="0"/>
        <v>7</v>
      </c>
      <c r="N11" s="95">
        <f t="shared" si="0"/>
        <v>2</v>
      </c>
      <c r="O11" s="95">
        <f t="shared" si="0"/>
        <v>0</v>
      </c>
      <c r="P11" s="95">
        <f t="shared" si="0"/>
        <v>2</v>
      </c>
      <c r="Q11" s="95"/>
      <c r="R11" s="95"/>
      <c r="S11" s="95">
        <f aca="true" t="shared" si="1" ref="S11:AJ11">SUM(S13+S14)</f>
        <v>114</v>
      </c>
      <c r="T11" s="95">
        <f t="shared" si="1"/>
        <v>4</v>
      </c>
      <c r="U11" s="95">
        <f t="shared" si="1"/>
        <v>110</v>
      </c>
      <c r="V11" s="95">
        <f t="shared" si="1"/>
        <v>2</v>
      </c>
      <c r="W11" s="95">
        <f t="shared" si="1"/>
        <v>0</v>
      </c>
      <c r="X11" s="95">
        <f t="shared" si="1"/>
        <v>2</v>
      </c>
      <c r="Y11" s="95">
        <f t="shared" si="1"/>
        <v>1</v>
      </c>
      <c r="Z11" s="95">
        <f t="shared" si="1"/>
        <v>0</v>
      </c>
      <c r="AA11" s="95">
        <f t="shared" si="1"/>
        <v>1</v>
      </c>
      <c r="AB11" s="95">
        <f t="shared" si="1"/>
        <v>6</v>
      </c>
      <c r="AC11" s="95">
        <f t="shared" si="1"/>
        <v>0</v>
      </c>
      <c r="AD11" s="95">
        <f t="shared" si="1"/>
        <v>6</v>
      </c>
      <c r="AE11" s="95">
        <f t="shared" si="1"/>
        <v>100</v>
      </c>
      <c r="AF11" s="95">
        <f t="shared" si="1"/>
        <v>17</v>
      </c>
      <c r="AG11" s="95">
        <f>SUM(AG13+AG14)</f>
        <v>83</v>
      </c>
      <c r="AH11" s="95">
        <f t="shared" si="1"/>
        <v>189</v>
      </c>
      <c r="AI11" s="95">
        <f t="shared" si="1"/>
        <v>27</v>
      </c>
      <c r="AJ11" s="91">
        <f t="shared" si="1"/>
        <v>162</v>
      </c>
      <c r="AK11" s="158" t="s">
        <v>269</v>
      </c>
    </row>
    <row r="12" spans="1:37" s="16" customFormat="1" ht="6.75" customHeight="1">
      <c r="A12" s="88"/>
      <c r="B12" s="96"/>
      <c r="C12" s="96"/>
      <c r="D12" s="96"/>
      <c r="E12" s="253"/>
      <c r="F12" s="96"/>
      <c r="G12" s="96"/>
      <c r="H12" s="96"/>
      <c r="I12" s="96"/>
      <c r="J12" s="98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8"/>
      <c r="AK12" s="88"/>
    </row>
    <row r="13" spans="1:37" s="106" customFormat="1" ht="22.5" customHeight="1">
      <c r="A13" s="97" t="s">
        <v>149</v>
      </c>
      <c r="B13" s="72">
        <v>0</v>
      </c>
      <c r="C13" s="72">
        <v>0</v>
      </c>
      <c r="D13" s="72">
        <v>0</v>
      </c>
      <c r="E13" s="104">
        <v>0</v>
      </c>
      <c r="F13" s="86">
        <v>0</v>
      </c>
      <c r="G13" s="86">
        <v>0</v>
      </c>
      <c r="H13" s="86">
        <v>0</v>
      </c>
      <c r="I13" s="86">
        <v>0</v>
      </c>
      <c r="J13" s="73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21"/>
      <c r="R13" s="21"/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97" t="s">
        <v>133</v>
      </c>
    </row>
    <row r="14" spans="1:37" s="106" customFormat="1" ht="22.5" customHeight="1">
      <c r="A14" s="97" t="s">
        <v>150</v>
      </c>
      <c r="B14" s="72">
        <f>SUM(B16:B34)</f>
        <v>571</v>
      </c>
      <c r="C14" s="72">
        <f aca="true" t="shared" si="2" ref="C14:AJ14">SUM(C16:C34)</f>
        <v>91</v>
      </c>
      <c r="D14" s="72">
        <f t="shared" si="2"/>
        <v>480</v>
      </c>
      <c r="E14" s="104">
        <f>SUM(E16:E34)</f>
        <v>125</v>
      </c>
      <c r="F14" s="86">
        <f>SUM(F16:F34)</f>
        <v>37</v>
      </c>
      <c r="G14" s="86">
        <f t="shared" si="2"/>
        <v>88</v>
      </c>
      <c r="H14" s="86">
        <f t="shared" si="2"/>
        <v>20</v>
      </c>
      <c r="I14" s="86">
        <f t="shared" si="2"/>
        <v>1</v>
      </c>
      <c r="J14" s="86">
        <f>SUM(J16:J34)</f>
        <v>19</v>
      </c>
      <c r="K14" s="104">
        <f t="shared" si="2"/>
        <v>12</v>
      </c>
      <c r="L14" s="86">
        <f t="shared" si="2"/>
        <v>5</v>
      </c>
      <c r="M14" s="72">
        <f t="shared" si="2"/>
        <v>7</v>
      </c>
      <c r="N14" s="72">
        <f t="shared" si="2"/>
        <v>2</v>
      </c>
      <c r="O14" s="72">
        <f t="shared" si="2"/>
        <v>0</v>
      </c>
      <c r="P14" s="72">
        <f t="shared" si="2"/>
        <v>2</v>
      </c>
      <c r="Q14" s="72"/>
      <c r="R14" s="72"/>
      <c r="S14" s="72">
        <f t="shared" si="2"/>
        <v>114</v>
      </c>
      <c r="T14" s="72">
        <f t="shared" si="2"/>
        <v>4</v>
      </c>
      <c r="U14" s="72">
        <f t="shared" si="2"/>
        <v>110</v>
      </c>
      <c r="V14" s="72">
        <f t="shared" si="2"/>
        <v>2</v>
      </c>
      <c r="W14" s="72">
        <f t="shared" si="2"/>
        <v>0</v>
      </c>
      <c r="X14" s="72">
        <f t="shared" si="2"/>
        <v>2</v>
      </c>
      <c r="Y14" s="72">
        <f t="shared" si="2"/>
        <v>1</v>
      </c>
      <c r="Z14" s="72">
        <f t="shared" si="2"/>
        <v>0</v>
      </c>
      <c r="AA14" s="72">
        <f t="shared" si="2"/>
        <v>1</v>
      </c>
      <c r="AB14" s="72">
        <f t="shared" si="2"/>
        <v>6</v>
      </c>
      <c r="AC14" s="72">
        <f t="shared" si="2"/>
        <v>0</v>
      </c>
      <c r="AD14" s="72">
        <f t="shared" si="2"/>
        <v>6</v>
      </c>
      <c r="AE14" s="72">
        <f t="shared" si="2"/>
        <v>100</v>
      </c>
      <c r="AF14" s="72">
        <f t="shared" si="2"/>
        <v>17</v>
      </c>
      <c r="AG14" s="72">
        <f t="shared" si="2"/>
        <v>83</v>
      </c>
      <c r="AH14" s="72">
        <f t="shared" si="2"/>
        <v>189</v>
      </c>
      <c r="AI14" s="72">
        <f t="shared" si="2"/>
        <v>27</v>
      </c>
      <c r="AJ14" s="72">
        <f t="shared" si="2"/>
        <v>162</v>
      </c>
      <c r="AK14" s="97" t="s">
        <v>134</v>
      </c>
    </row>
    <row r="15" spans="1:37" s="106" customFormat="1" ht="7.5" customHeight="1">
      <c r="A15" s="97"/>
      <c r="B15" s="21"/>
      <c r="C15" s="21"/>
      <c r="D15" s="21"/>
      <c r="E15" s="20"/>
      <c r="F15" s="21"/>
      <c r="G15" s="21"/>
      <c r="H15" s="21"/>
      <c r="I15" s="21"/>
      <c r="J15" s="21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4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41"/>
      <c r="AK15" s="97"/>
    </row>
    <row r="16" spans="1:37" s="106" customFormat="1" ht="22.5" customHeight="1">
      <c r="A16" s="97" t="s">
        <v>5</v>
      </c>
      <c r="B16" s="168">
        <f aca="true" t="shared" si="3" ref="B16:B34">E16+H16+K16+N16+S16+V16+Y16+AB16+AE16+AH16</f>
        <v>183</v>
      </c>
      <c r="C16" s="168">
        <f aca="true" t="shared" si="4" ref="C16:D31">F16+I16+L16+O16+T16+W16+Z16+AC16+AF16+AI16</f>
        <v>28</v>
      </c>
      <c r="D16" s="168">
        <f t="shared" si="4"/>
        <v>155</v>
      </c>
      <c r="E16" s="276">
        <v>40</v>
      </c>
      <c r="F16" s="271">
        <v>11</v>
      </c>
      <c r="G16" s="271">
        <v>29</v>
      </c>
      <c r="H16" s="271">
        <v>6</v>
      </c>
      <c r="I16" s="271">
        <v>0</v>
      </c>
      <c r="J16" s="271">
        <v>6</v>
      </c>
      <c r="K16" s="276">
        <v>9</v>
      </c>
      <c r="L16" s="271">
        <v>5</v>
      </c>
      <c r="M16" s="271">
        <v>4</v>
      </c>
      <c r="N16" s="271">
        <v>2</v>
      </c>
      <c r="O16" s="271">
        <v>0</v>
      </c>
      <c r="P16" s="271">
        <v>2</v>
      </c>
      <c r="Q16" s="21"/>
      <c r="R16" s="21"/>
      <c r="S16" s="271">
        <v>39</v>
      </c>
      <c r="T16" s="271">
        <v>1</v>
      </c>
      <c r="U16" s="271">
        <v>38</v>
      </c>
      <c r="V16" s="271">
        <v>0</v>
      </c>
      <c r="W16" s="271">
        <v>0</v>
      </c>
      <c r="X16" s="271">
        <v>0</v>
      </c>
      <c r="Y16" s="271">
        <v>0</v>
      </c>
      <c r="Z16" s="271">
        <v>0</v>
      </c>
      <c r="AA16" s="271">
        <v>0</v>
      </c>
      <c r="AB16" s="271">
        <v>0</v>
      </c>
      <c r="AC16" s="271">
        <v>0</v>
      </c>
      <c r="AD16" s="271">
        <v>0</v>
      </c>
      <c r="AE16" s="271">
        <v>39</v>
      </c>
      <c r="AF16" s="271">
        <v>5</v>
      </c>
      <c r="AG16" s="271">
        <v>34</v>
      </c>
      <c r="AH16" s="271">
        <v>48</v>
      </c>
      <c r="AI16" s="271">
        <v>6</v>
      </c>
      <c r="AJ16" s="271">
        <v>42</v>
      </c>
      <c r="AK16" s="97" t="s">
        <v>5</v>
      </c>
    </row>
    <row r="17" spans="1:37" s="106" customFormat="1" ht="22.5" customHeight="1">
      <c r="A17" s="97" t="s">
        <v>6</v>
      </c>
      <c r="B17" s="168">
        <f t="shared" si="3"/>
        <v>100</v>
      </c>
      <c r="C17" s="168">
        <f t="shared" si="4"/>
        <v>26</v>
      </c>
      <c r="D17" s="168">
        <f t="shared" si="4"/>
        <v>74</v>
      </c>
      <c r="E17" s="276">
        <v>26</v>
      </c>
      <c r="F17" s="271">
        <v>9</v>
      </c>
      <c r="G17" s="271">
        <v>17</v>
      </c>
      <c r="H17" s="271">
        <v>6</v>
      </c>
      <c r="I17" s="271">
        <v>1</v>
      </c>
      <c r="J17" s="271">
        <v>5</v>
      </c>
      <c r="K17" s="276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1"/>
      <c r="R17" s="21"/>
      <c r="S17" s="271">
        <v>23</v>
      </c>
      <c r="T17" s="271">
        <v>1</v>
      </c>
      <c r="U17" s="271">
        <v>22</v>
      </c>
      <c r="V17" s="271">
        <v>2</v>
      </c>
      <c r="W17" s="271">
        <v>0</v>
      </c>
      <c r="X17" s="271">
        <v>2</v>
      </c>
      <c r="Y17" s="271">
        <v>1</v>
      </c>
      <c r="Z17" s="271">
        <v>0</v>
      </c>
      <c r="AA17" s="271">
        <v>1</v>
      </c>
      <c r="AB17" s="271">
        <v>0</v>
      </c>
      <c r="AC17" s="271">
        <v>0</v>
      </c>
      <c r="AD17" s="271">
        <v>0</v>
      </c>
      <c r="AE17" s="271">
        <v>23</v>
      </c>
      <c r="AF17" s="271">
        <v>11</v>
      </c>
      <c r="AG17" s="271">
        <v>12</v>
      </c>
      <c r="AH17" s="271">
        <v>19</v>
      </c>
      <c r="AI17" s="271">
        <v>4</v>
      </c>
      <c r="AJ17" s="271">
        <v>15</v>
      </c>
      <c r="AK17" s="97" t="s">
        <v>6</v>
      </c>
    </row>
    <row r="18" spans="1:37" s="106" customFormat="1" ht="22.5" customHeight="1">
      <c r="A18" s="97" t="s">
        <v>7</v>
      </c>
      <c r="B18" s="168">
        <f t="shared" si="3"/>
        <v>43</v>
      </c>
      <c r="C18" s="168">
        <f t="shared" si="4"/>
        <v>8</v>
      </c>
      <c r="D18" s="168">
        <f t="shared" si="4"/>
        <v>35</v>
      </c>
      <c r="E18" s="276">
        <v>13</v>
      </c>
      <c r="F18" s="271">
        <v>5</v>
      </c>
      <c r="G18" s="271">
        <v>8</v>
      </c>
      <c r="H18" s="271">
        <v>0</v>
      </c>
      <c r="I18" s="271">
        <v>0</v>
      </c>
      <c r="J18" s="271">
        <v>0</v>
      </c>
      <c r="K18" s="276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1"/>
      <c r="R18" s="21"/>
      <c r="S18" s="271">
        <v>13</v>
      </c>
      <c r="T18" s="271">
        <v>1</v>
      </c>
      <c r="U18" s="271">
        <v>12</v>
      </c>
      <c r="V18" s="271">
        <v>0</v>
      </c>
      <c r="W18" s="271">
        <v>0</v>
      </c>
      <c r="X18" s="271">
        <v>0</v>
      </c>
      <c r="Y18" s="271">
        <v>0</v>
      </c>
      <c r="Z18" s="271">
        <v>0</v>
      </c>
      <c r="AA18" s="271">
        <v>0</v>
      </c>
      <c r="AB18" s="271">
        <v>0</v>
      </c>
      <c r="AC18" s="271">
        <v>0</v>
      </c>
      <c r="AD18" s="271">
        <v>0</v>
      </c>
      <c r="AE18" s="271">
        <v>13</v>
      </c>
      <c r="AF18" s="271">
        <v>1</v>
      </c>
      <c r="AG18" s="271">
        <v>12</v>
      </c>
      <c r="AH18" s="271">
        <v>4</v>
      </c>
      <c r="AI18" s="271">
        <v>1</v>
      </c>
      <c r="AJ18" s="271">
        <v>3</v>
      </c>
      <c r="AK18" s="97" t="s">
        <v>7</v>
      </c>
    </row>
    <row r="19" spans="1:37" s="106" customFormat="1" ht="22.5" customHeight="1">
      <c r="A19" s="97" t="s">
        <v>8</v>
      </c>
      <c r="B19" s="168">
        <f t="shared" si="3"/>
        <v>34</v>
      </c>
      <c r="C19" s="168">
        <f t="shared" si="4"/>
        <v>3</v>
      </c>
      <c r="D19" s="168">
        <f t="shared" si="4"/>
        <v>31</v>
      </c>
      <c r="E19" s="276">
        <v>8</v>
      </c>
      <c r="F19" s="271">
        <v>2</v>
      </c>
      <c r="G19" s="271">
        <v>6</v>
      </c>
      <c r="H19" s="271">
        <v>2</v>
      </c>
      <c r="I19" s="271">
        <v>0</v>
      </c>
      <c r="J19" s="271">
        <v>2</v>
      </c>
      <c r="K19" s="276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1"/>
      <c r="R19" s="21"/>
      <c r="S19" s="271">
        <v>6</v>
      </c>
      <c r="T19" s="271">
        <v>0</v>
      </c>
      <c r="U19" s="271">
        <v>6</v>
      </c>
      <c r="V19" s="271">
        <v>0</v>
      </c>
      <c r="W19" s="271">
        <v>0</v>
      </c>
      <c r="X19" s="271">
        <v>0</v>
      </c>
      <c r="Y19" s="271">
        <v>0</v>
      </c>
      <c r="Z19" s="271">
        <v>0</v>
      </c>
      <c r="AA19" s="271">
        <v>0</v>
      </c>
      <c r="AB19" s="271">
        <v>0</v>
      </c>
      <c r="AC19" s="271">
        <v>0</v>
      </c>
      <c r="AD19" s="271">
        <v>0</v>
      </c>
      <c r="AE19" s="271">
        <v>0</v>
      </c>
      <c r="AF19" s="271">
        <v>0</v>
      </c>
      <c r="AG19" s="271">
        <v>0</v>
      </c>
      <c r="AH19" s="271">
        <v>18</v>
      </c>
      <c r="AI19" s="271">
        <v>1</v>
      </c>
      <c r="AJ19" s="271">
        <v>17</v>
      </c>
      <c r="AK19" s="97" t="s">
        <v>8</v>
      </c>
    </row>
    <row r="20" spans="1:37" s="106" customFormat="1" ht="22.5" customHeight="1">
      <c r="A20" s="97" t="s">
        <v>9</v>
      </c>
      <c r="B20" s="168">
        <f t="shared" si="3"/>
        <v>12</v>
      </c>
      <c r="C20" s="168">
        <f t="shared" si="4"/>
        <v>1</v>
      </c>
      <c r="D20" s="168">
        <f t="shared" si="4"/>
        <v>11</v>
      </c>
      <c r="E20" s="276">
        <v>3</v>
      </c>
      <c r="F20" s="271">
        <v>0</v>
      </c>
      <c r="G20" s="271">
        <v>3</v>
      </c>
      <c r="H20" s="271">
        <v>0</v>
      </c>
      <c r="I20" s="271">
        <v>0</v>
      </c>
      <c r="J20" s="271">
        <v>0</v>
      </c>
      <c r="K20" s="276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1"/>
      <c r="R20" s="21"/>
      <c r="S20" s="271">
        <v>3</v>
      </c>
      <c r="T20" s="271">
        <v>0</v>
      </c>
      <c r="U20" s="271">
        <v>3</v>
      </c>
      <c r="V20" s="271">
        <v>0</v>
      </c>
      <c r="W20" s="271">
        <v>0</v>
      </c>
      <c r="X20" s="271">
        <v>0</v>
      </c>
      <c r="Y20" s="271">
        <v>0</v>
      </c>
      <c r="Z20" s="271">
        <v>0</v>
      </c>
      <c r="AA20" s="271">
        <v>0</v>
      </c>
      <c r="AB20" s="271">
        <v>0</v>
      </c>
      <c r="AC20" s="271">
        <v>0</v>
      </c>
      <c r="AD20" s="271">
        <v>0</v>
      </c>
      <c r="AE20" s="271">
        <v>3</v>
      </c>
      <c r="AF20" s="271">
        <v>0</v>
      </c>
      <c r="AG20" s="271">
        <v>3</v>
      </c>
      <c r="AH20" s="271">
        <v>3</v>
      </c>
      <c r="AI20" s="271">
        <v>1</v>
      </c>
      <c r="AJ20" s="271">
        <v>2</v>
      </c>
      <c r="AK20" s="97" t="s">
        <v>9</v>
      </c>
    </row>
    <row r="21" spans="1:37" s="106" customFormat="1" ht="22.5" customHeight="1">
      <c r="A21" s="97" t="s">
        <v>10</v>
      </c>
      <c r="B21" s="168">
        <f t="shared" si="3"/>
        <v>5</v>
      </c>
      <c r="C21" s="168">
        <f t="shared" si="4"/>
        <v>1</v>
      </c>
      <c r="D21" s="168">
        <f t="shared" si="4"/>
        <v>4</v>
      </c>
      <c r="E21" s="276">
        <v>1</v>
      </c>
      <c r="F21" s="271">
        <v>1</v>
      </c>
      <c r="G21" s="271">
        <v>0</v>
      </c>
      <c r="H21" s="271">
        <v>0</v>
      </c>
      <c r="I21" s="271">
        <v>0</v>
      </c>
      <c r="J21" s="271">
        <v>0</v>
      </c>
      <c r="K21" s="276">
        <v>1</v>
      </c>
      <c r="L21" s="271">
        <v>0</v>
      </c>
      <c r="M21" s="271">
        <v>1</v>
      </c>
      <c r="N21" s="271">
        <v>0</v>
      </c>
      <c r="O21" s="271">
        <v>0</v>
      </c>
      <c r="P21" s="271">
        <v>0</v>
      </c>
      <c r="Q21" s="21"/>
      <c r="R21" s="21"/>
      <c r="S21" s="271">
        <v>0</v>
      </c>
      <c r="T21" s="271">
        <v>0</v>
      </c>
      <c r="U21" s="271">
        <v>0</v>
      </c>
      <c r="V21" s="271">
        <v>0</v>
      </c>
      <c r="W21" s="271">
        <v>0</v>
      </c>
      <c r="X21" s="271">
        <v>0</v>
      </c>
      <c r="Y21" s="271">
        <v>0</v>
      </c>
      <c r="Z21" s="271">
        <v>0</v>
      </c>
      <c r="AA21" s="271">
        <v>0</v>
      </c>
      <c r="AB21" s="271">
        <v>0</v>
      </c>
      <c r="AC21" s="271">
        <v>0</v>
      </c>
      <c r="AD21" s="271">
        <v>0</v>
      </c>
      <c r="AE21" s="271">
        <v>0</v>
      </c>
      <c r="AF21" s="271">
        <v>0</v>
      </c>
      <c r="AG21" s="271">
        <v>0</v>
      </c>
      <c r="AH21" s="271">
        <v>3</v>
      </c>
      <c r="AI21" s="271">
        <v>0</v>
      </c>
      <c r="AJ21" s="271">
        <v>3</v>
      </c>
      <c r="AK21" s="97" t="s">
        <v>10</v>
      </c>
    </row>
    <row r="22" spans="1:37" s="106" customFormat="1" ht="22.5" customHeight="1">
      <c r="A22" s="97" t="s">
        <v>11</v>
      </c>
      <c r="B22" s="168">
        <f t="shared" si="3"/>
        <v>10</v>
      </c>
      <c r="C22" s="168">
        <f t="shared" si="4"/>
        <v>1</v>
      </c>
      <c r="D22" s="168">
        <f t="shared" si="4"/>
        <v>9</v>
      </c>
      <c r="E22" s="276">
        <v>1</v>
      </c>
      <c r="F22" s="271">
        <v>0</v>
      </c>
      <c r="G22" s="271">
        <v>1</v>
      </c>
      <c r="H22" s="271">
        <v>0</v>
      </c>
      <c r="I22" s="271">
        <v>0</v>
      </c>
      <c r="J22" s="271">
        <v>0</v>
      </c>
      <c r="K22" s="276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1"/>
      <c r="R22" s="21"/>
      <c r="S22" s="271">
        <v>1</v>
      </c>
      <c r="T22" s="271">
        <v>0</v>
      </c>
      <c r="U22" s="271">
        <v>1</v>
      </c>
      <c r="V22" s="271">
        <v>0</v>
      </c>
      <c r="W22" s="271">
        <v>0</v>
      </c>
      <c r="X22" s="271">
        <v>0</v>
      </c>
      <c r="Y22" s="271">
        <v>0</v>
      </c>
      <c r="Z22" s="271">
        <v>0</v>
      </c>
      <c r="AA22" s="271">
        <v>0</v>
      </c>
      <c r="AB22" s="271">
        <v>0</v>
      </c>
      <c r="AC22" s="271">
        <v>0</v>
      </c>
      <c r="AD22" s="271">
        <v>0</v>
      </c>
      <c r="AE22" s="271">
        <v>1</v>
      </c>
      <c r="AF22" s="271">
        <v>0</v>
      </c>
      <c r="AG22" s="271">
        <v>1</v>
      </c>
      <c r="AH22" s="271">
        <v>7</v>
      </c>
      <c r="AI22" s="271">
        <v>1</v>
      </c>
      <c r="AJ22" s="271">
        <v>6</v>
      </c>
      <c r="AK22" s="97" t="s">
        <v>11</v>
      </c>
    </row>
    <row r="23" spans="1:37" s="106" customFormat="1" ht="22.5" customHeight="1">
      <c r="A23" s="97" t="s">
        <v>131</v>
      </c>
      <c r="B23" s="168">
        <f t="shared" si="3"/>
        <v>29</v>
      </c>
      <c r="C23" s="168">
        <f t="shared" si="4"/>
        <v>3</v>
      </c>
      <c r="D23" s="168">
        <f t="shared" si="4"/>
        <v>26</v>
      </c>
      <c r="E23" s="276">
        <v>4</v>
      </c>
      <c r="F23" s="271">
        <v>3</v>
      </c>
      <c r="G23" s="271">
        <v>1</v>
      </c>
      <c r="H23" s="271">
        <v>1</v>
      </c>
      <c r="I23" s="271">
        <v>0</v>
      </c>
      <c r="J23" s="271">
        <v>1</v>
      </c>
      <c r="K23" s="276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1"/>
      <c r="R23" s="21"/>
      <c r="S23" s="271">
        <v>4</v>
      </c>
      <c r="T23" s="271">
        <v>0</v>
      </c>
      <c r="U23" s="271">
        <v>4</v>
      </c>
      <c r="V23" s="271">
        <v>0</v>
      </c>
      <c r="W23" s="271">
        <v>0</v>
      </c>
      <c r="X23" s="271">
        <v>0</v>
      </c>
      <c r="Y23" s="271">
        <v>0</v>
      </c>
      <c r="Z23" s="271">
        <v>0</v>
      </c>
      <c r="AA23" s="271">
        <v>0</v>
      </c>
      <c r="AB23" s="271">
        <v>0</v>
      </c>
      <c r="AC23" s="271">
        <v>0</v>
      </c>
      <c r="AD23" s="271">
        <v>0</v>
      </c>
      <c r="AE23" s="271">
        <v>0</v>
      </c>
      <c r="AF23" s="271">
        <v>0</v>
      </c>
      <c r="AG23" s="271">
        <v>0</v>
      </c>
      <c r="AH23" s="271">
        <v>20</v>
      </c>
      <c r="AI23" s="271">
        <v>0</v>
      </c>
      <c r="AJ23" s="271">
        <v>20</v>
      </c>
      <c r="AK23" s="97" t="s">
        <v>131</v>
      </c>
    </row>
    <row r="24" spans="1:37" s="106" customFormat="1" ht="22.5" customHeight="1">
      <c r="A24" s="97" t="s">
        <v>12</v>
      </c>
      <c r="B24" s="168">
        <f t="shared" si="3"/>
        <v>6</v>
      </c>
      <c r="C24" s="168">
        <f t="shared" si="4"/>
        <v>0</v>
      </c>
      <c r="D24" s="168">
        <f t="shared" si="4"/>
        <v>6</v>
      </c>
      <c r="E24" s="276">
        <v>1</v>
      </c>
      <c r="F24" s="271">
        <v>0</v>
      </c>
      <c r="G24" s="271">
        <v>1</v>
      </c>
      <c r="H24" s="271">
        <v>0</v>
      </c>
      <c r="I24" s="271">
        <v>0</v>
      </c>
      <c r="J24" s="271">
        <v>0</v>
      </c>
      <c r="K24" s="276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 s="21"/>
      <c r="R24" s="21"/>
      <c r="S24" s="271">
        <v>1</v>
      </c>
      <c r="T24" s="271">
        <v>0</v>
      </c>
      <c r="U24" s="271">
        <v>1</v>
      </c>
      <c r="V24" s="271">
        <v>0</v>
      </c>
      <c r="W24" s="271">
        <v>0</v>
      </c>
      <c r="X24" s="271">
        <v>0</v>
      </c>
      <c r="Y24" s="271">
        <v>0</v>
      </c>
      <c r="Z24" s="271">
        <v>0</v>
      </c>
      <c r="AA24" s="271">
        <v>0</v>
      </c>
      <c r="AB24" s="271">
        <v>0</v>
      </c>
      <c r="AC24" s="271">
        <v>0</v>
      </c>
      <c r="AD24" s="271">
        <v>0</v>
      </c>
      <c r="AE24" s="271">
        <v>1</v>
      </c>
      <c r="AF24" s="271">
        <v>0</v>
      </c>
      <c r="AG24" s="271">
        <v>1</v>
      </c>
      <c r="AH24" s="271">
        <v>3</v>
      </c>
      <c r="AI24" s="271">
        <v>0</v>
      </c>
      <c r="AJ24" s="271">
        <v>3</v>
      </c>
      <c r="AK24" s="97" t="s">
        <v>12</v>
      </c>
    </row>
    <row r="25" spans="1:37" s="106" customFormat="1" ht="22.5" customHeight="1">
      <c r="A25" s="97" t="s">
        <v>127</v>
      </c>
      <c r="B25" s="168">
        <f t="shared" si="3"/>
        <v>21</v>
      </c>
      <c r="C25" s="168">
        <f t="shared" si="4"/>
        <v>5</v>
      </c>
      <c r="D25" s="168">
        <f t="shared" si="4"/>
        <v>16</v>
      </c>
      <c r="E25" s="276">
        <v>3</v>
      </c>
      <c r="F25" s="271">
        <v>1</v>
      </c>
      <c r="G25" s="271">
        <v>2</v>
      </c>
      <c r="H25" s="271">
        <v>0</v>
      </c>
      <c r="I25" s="271">
        <v>0</v>
      </c>
      <c r="J25" s="271">
        <v>0</v>
      </c>
      <c r="K25" s="276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1"/>
      <c r="R25" s="21"/>
      <c r="S25" s="271">
        <v>3</v>
      </c>
      <c r="T25" s="271">
        <v>0</v>
      </c>
      <c r="U25" s="271">
        <v>3</v>
      </c>
      <c r="V25" s="271">
        <v>0</v>
      </c>
      <c r="W25" s="271">
        <v>0</v>
      </c>
      <c r="X25" s="271">
        <v>0</v>
      </c>
      <c r="Y25" s="271">
        <v>0</v>
      </c>
      <c r="Z25" s="271">
        <v>0</v>
      </c>
      <c r="AA25" s="271">
        <v>0</v>
      </c>
      <c r="AB25" s="271">
        <v>2</v>
      </c>
      <c r="AC25" s="271">
        <v>0</v>
      </c>
      <c r="AD25" s="271">
        <v>2</v>
      </c>
      <c r="AE25" s="271">
        <v>3</v>
      </c>
      <c r="AF25" s="271">
        <v>0</v>
      </c>
      <c r="AG25" s="271">
        <v>3</v>
      </c>
      <c r="AH25" s="271">
        <v>10</v>
      </c>
      <c r="AI25" s="271">
        <v>4</v>
      </c>
      <c r="AJ25" s="271">
        <v>6</v>
      </c>
      <c r="AK25" s="97" t="s">
        <v>127</v>
      </c>
    </row>
    <row r="26" spans="1:37" s="106" customFormat="1" ht="22.5" customHeight="1">
      <c r="A26" s="97" t="s">
        <v>123</v>
      </c>
      <c r="B26" s="168">
        <f t="shared" si="3"/>
        <v>24</v>
      </c>
      <c r="C26" s="168">
        <f t="shared" si="4"/>
        <v>4</v>
      </c>
      <c r="D26" s="168">
        <f t="shared" si="4"/>
        <v>20</v>
      </c>
      <c r="E26" s="276">
        <v>6</v>
      </c>
      <c r="F26" s="271">
        <v>2</v>
      </c>
      <c r="G26" s="271">
        <v>4</v>
      </c>
      <c r="H26" s="271">
        <v>1</v>
      </c>
      <c r="I26" s="271">
        <v>0</v>
      </c>
      <c r="J26" s="271">
        <v>1</v>
      </c>
      <c r="K26" s="276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1"/>
      <c r="R26" s="21"/>
      <c r="S26" s="271">
        <v>5</v>
      </c>
      <c r="T26" s="271">
        <v>1</v>
      </c>
      <c r="U26" s="271">
        <v>4</v>
      </c>
      <c r="V26" s="271">
        <v>0</v>
      </c>
      <c r="W26" s="271">
        <v>0</v>
      </c>
      <c r="X26" s="271">
        <v>0</v>
      </c>
      <c r="Y26" s="271">
        <v>0</v>
      </c>
      <c r="Z26" s="271">
        <v>0</v>
      </c>
      <c r="AA26" s="271">
        <v>0</v>
      </c>
      <c r="AB26" s="271">
        <v>0</v>
      </c>
      <c r="AC26" s="271">
        <v>0</v>
      </c>
      <c r="AD26" s="271">
        <v>0</v>
      </c>
      <c r="AE26" s="271">
        <v>5</v>
      </c>
      <c r="AF26" s="271">
        <v>0</v>
      </c>
      <c r="AG26" s="271">
        <v>5</v>
      </c>
      <c r="AH26" s="271">
        <v>7</v>
      </c>
      <c r="AI26" s="271">
        <v>1</v>
      </c>
      <c r="AJ26" s="271">
        <v>6</v>
      </c>
      <c r="AK26" s="97" t="s">
        <v>120</v>
      </c>
    </row>
    <row r="27" spans="1:37" s="106" customFormat="1" ht="22.5" customHeight="1">
      <c r="A27" s="97" t="s">
        <v>128</v>
      </c>
      <c r="B27" s="168">
        <f t="shared" si="3"/>
        <v>20</v>
      </c>
      <c r="C27" s="168">
        <f t="shared" si="4"/>
        <v>2</v>
      </c>
      <c r="D27" s="168">
        <f t="shared" si="4"/>
        <v>18</v>
      </c>
      <c r="E27" s="276">
        <v>2</v>
      </c>
      <c r="F27" s="271">
        <v>0</v>
      </c>
      <c r="G27" s="271">
        <v>2</v>
      </c>
      <c r="H27" s="271">
        <v>1</v>
      </c>
      <c r="I27" s="271">
        <v>0</v>
      </c>
      <c r="J27" s="271">
        <v>1</v>
      </c>
      <c r="K27" s="276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1"/>
      <c r="R27" s="21"/>
      <c r="S27" s="271">
        <v>2</v>
      </c>
      <c r="T27" s="271">
        <v>0</v>
      </c>
      <c r="U27" s="271">
        <v>2</v>
      </c>
      <c r="V27" s="271">
        <v>0</v>
      </c>
      <c r="W27" s="271">
        <v>0</v>
      </c>
      <c r="X27" s="271">
        <v>0</v>
      </c>
      <c r="Y27" s="271">
        <v>0</v>
      </c>
      <c r="Z27" s="271">
        <v>0</v>
      </c>
      <c r="AA27" s="271">
        <v>0</v>
      </c>
      <c r="AB27" s="271">
        <v>0</v>
      </c>
      <c r="AC27" s="271">
        <v>0</v>
      </c>
      <c r="AD27" s="271">
        <v>0</v>
      </c>
      <c r="AE27" s="271">
        <v>2</v>
      </c>
      <c r="AF27" s="271">
        <v>0</v>
      </c>
      <c r="AG27" s="271">
        <v>2</v>
      </c>
      <c r="AH27" s="271">
        <v>13</v>
      </c>
      <c r="AI27" s="271">
        <v>2</v>
      </c>
      <c r="AJ27" s="271">
        <v>11</v>
      </c>
      <c r="AK27" s="97" t="s">
        <v>128</v>
      </c>
    </row>
    <row r="28" spans="1:37" s="106" customFormat="1" ht="22.5" customHeight="1">
      <c r="A28" s="97" t="s">
        <v>13</v>
      </c>
      <c r="B28" s="168">
        <f t="shared" si="3"/>
        <v>12</v>
      </c>
      <c r="C28" s="168">
        <f t="shared" si="4"/>
        <v>1</v>
      </c>
      <c r="D28" s="168">
        <f t="shared" si="4"/>
        <v>11</v>
      </c>
      <c r="E28" s="276">
        <v>1</v>
      </c>
      <c r="F28" s="271">
        <v>0</v>
      </c>
      <c r="G28" s="271">
        <v>1</v>
      </c>
      <c r="H28" s="271">
        <v>0</v>
      </c>
      <c r="I28" s="271">
        <v>0</v>
      </c>
      <c r="J28" s="271">
        <v>0</v>
      </c>
      <c r="K28" s="276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1"/>
      <c r="R28" s="21"/>
      <c r="S28" s="271">
        <v>1</v>
      </c>
      <c r="T28" s="271">
        <v>0</v>
      </c>
      <c r="U28" s="271">
        <v>1</v>
      </c>
      <c r="V28" s="271">
        <v>0</v>
      </c>
      <c r="W28" s="271">
        <v>0</v>
      </c>
      <c r="X28" s="271">
        <v>0</v>
      </c>
      <c r="Y28" s="271">
        <v>0</v>
      </c>
      <c r="Z28" s="271">
        <v>0</v>
      </c>
      <c r="AA28" s="271">
        <v>0</v>
      </c>
      <c r="AB28" s="271">
        <v>4</v>
      </c>
      <c r="AC28" s="271">
        <v>0</v>
      </c>
      <c r="AD28" s="271">
        <v>4</v>
      </c>
      <c r="AE28" s="271">
        <v>0</v>
      </c>
      <c r="AF28" s="271">
        <v>0</v>
      </c>
      <c r="AG28" s="271">
        <v>0</v>
      </c>
      <c r="AH28" s="271">
        <v>6</v>
      </c>
      <c r="AI28" s="271">
        <v>1</v>
      </c>
      <c r="AJ28" s="271">
        <v>5</v>
      </c>
      <c r="AK28" s="97" t="s">
        <v>13</v>
      </c>
    </row>
    <row r="29" spans="1:37" s="106" customFormat="1" ht="22.5" customHeight="1">
      <c r="A29" s="97" t="s">
        <v>14</v>
      </c>
      <c r="B29" s="168">
        <f t="shared" si="3"/>
        <v>22</v>
      </c>
      <c r="C29" s="168">
        <f t="shared" si="4"/>
        <v>3</v>
      </c>
      <c r="D29" s="168">
        <f t="shared" si="4"/>
        <v>19</v>
      </c>
      <c r="E29" s="276">
        <v>5</v>
      </c>
      <c r="F29" s="271">
        <v>1</v>
      </c>
      <c r="G29" s="271">
        <v>4</v>
      </c>
      <c r="H29" s="271">
        <v>1</v>
      </c>
      <c r="I29" s="271">
        <v>0</v>
      </c>
      <c r="J29" s="271">
        <v>1</v>
      </c>
      <c r="K29" s="276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1"/>
      <c r="R29" s="21"/>
      <c r="S29" s="271">
        <v>4</v>
      </c>
      <c r="T29" s="271">
        <v>0</v>
      </c>
      <c r="U29" s="271">
        <v>4</v>
      </c>
      <c r="V29" s="271">
        <v>0</v>
      </c>
      <c r="W29" s="271">
        <v>0</v>
      </c>
      <c r="X29" s="271">
        <v>0</v>
      </c>
      <c r="Y29" s="271">
        <v>0</v>
      </c>
      <c r="Z29" s="271">
        <v>0</v>
      </c>
      <c r="AA29" s="271">
        <v>0</v>
      </c>
      <c r="AB29" s="271">
        <v>0</v>
      </c>
      <c r="AC29" s="271">
        <v>0</v>
      </c>
      <c r="AD29" s="271">
        <v>0</v>
      </c>
      <c r="AE29" s="271">
        <v>4</v>
      </c>
      <c r="AF29" s="271">
        <v>0</v>
      </c>
      <c r="AG29" s="271">
        <v>4</v>
      </c>
      <c r="AH29" s="271">
        <v>8</v>
      </c>
      <c r="AI29" s="271">
        <v>2</v>
      </c>
      <c r="AJ29" s="271">
        <v>6</v>
      </c>
      <c r="AK29" s="97" t="s">
        <v>14</v>
      </c>
    </row>
    <row r="30" spans="1:37" s="106" customFormat="1" ht="22.5" customHeight="1">
      <c r="A30" s="97" t="s">
        <v>121</v>
      </c>
      <c r="B30" s="168">
        <f t="shared" si="3"/>
        <v>13</v>
      </c>
      <c r="C30" s="168">
        <f t="shared" si="4"/>
        <v>1</v>
      </c>
      <c r="D30" s="168">
        <f t="shared" si="4"/>
        <v>12</v>
      </c>
      <c r="E30" s="276">
        <v>3</v>
      </c>
      <c r="F30" s="271">
        <v>1</v>
      </c>
      <c r="G30" s="271">
        <v>2</v>
      </c>
      <c r="H30" s="271">
        <v>1</v>
      </c>
      <c r="I30" s="271">
        <v>0</v>
      </c>
      <c r="J30" s="271">
        <v>1</v>
      </c>
      <c r="K30" s="276">
        <v>2</v>
      </c>
      <c r="L30" s="271">
        <v>0</v>
      </c>
      <c r="M30" s="271">
        <v>2</v>
      </c>
      <c r="N30" s="271">
        <v>0</v>
      </c>
      <c r="O30" s="271">
        <v>0</v>
      </c>
      <c r="P30" s="271">
        <v>0</v>
      </c>
      <c r="Q30" s="21"/>
      <c r="R30" s="21"/>
      <c r="S30" s="271">
        <v>3</v>
      </c>
      <c r="T30" s="271">
        <v>0</v>
      </c>
      <c r="U30" s="271">
        <v>3</v>
      </c>
      <c r="V30" s="271">
        <v>0</v>
      </c>
      <c r="W30" s="271">
        <v>0</v>
      </c>
      <c r="X30" s="271">
        <v>0</v>
      </c>
      <c r="Y30" s="271">
        <v>0</v>
      </c>
      <c r="Z30" s="271">
        <v>0</v>
      </c>
      <c r="AA30" s="271">
        <v>0</v>
      </c>
      <c r="AB30" s="271">
        <v>0</v>
      </c>
      <c r="AC30" s="271">
        <v>0</v>
      </c>
      <c r="AD30" s="271">
        <v>0</v>
      </c>
      <c r="AE30" s="271">
        <v>2</v>
      </c>
      <c r="AF30" s="271">
        <v>0</v>
      </c>
      <c r="AG30" s="271">
        <v>2</v>
      </c>
      <c r="AH30" s="271">
        <v>2</v>
      </c>
      <c r="AI30" s="271">
        <v>0</v>
      </c>
      <c r="AJ30" s="271">
        <v>2</v>
      </c>
      <c r="AK30" s="97" t="s">
        <v>121</v>
      </c>
    </row>
    <row r="31" spans="1:37" s="106" customFormat="1" ht="22.5" customHeight="1">
      <c r="A31" s="97" t="s">
        <v>122</v>
      </c>
      <c r="B31" s="168">
        <f t="shared" si="3"/>
        <v>25</v>
      </c>
      <c r="C31" s="168">
        <f t="shared" si="4"/>
        <v>3</v>
      </c>
      <c r="D31" s="168">
        <f t="shared" si="4"/>
        <v>22</v>
      </c>
      <c r="E31" s="276">
        <v>5</v>
      </c>
      <c r="F31" s="271">
        <v>0</v>
      </c>
      <c r="G31" s="271">
        <v>5</v>
      </c>
      <c r="H31" s="271">
        <v>1</v>
      </c>
      <c r="I31" s="271">
        <v>0</v>
      </c>
      <c r="J31" s="271">
        <v>1</v>
      </c>
      <c r="K31" s="276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1"/>
      <c r="R31" s="21"/>
      <c r="S31" s="271">
        <v>4</v>
      </c>
      <c r="T31" s="271">
        <v>0</v>
      </c>
      <c r="U31" s="271">
        <v>4</v>
      </c>
      <c r="V31" s="271">
        <v>0</v>
      </c>
      <c r="W31" s="271">
        <v>0</v>
      </c>
      <c r="X31" s="271">
        <v>0</v>
      </c>
      <c r="Y31" s="271">
        <v>0</v>
      </c>
      <c r="Z31" s="271">
        <v>0</v>
      </c>
      <c r="AA31" s="271">
        <v>0</v>
      </c>
      <c r="AB31" s="271">
        <v>0</v>
      </c>
      <c r="AC31" s="271">
        <v>0</v>
      </c>
      <c r="AD31" s="271">
        <v>0</v>
      </c>
      <c r="AE31" s="271">
        <v>4</v>
      </c>
      <c r="AF31" s="271">
        <v>0</v>
      </c>
      <c r="AG31" s="271">
        <v>4</v>
      </c>
      <c r="AH31" s="271">
        <v>11</v>
      </c>
      <c r="AI31" s="271">
        <v>3</v>
      </c>
      <c r="AJ31" s="271">
        <v>8</v>
      </c>
      <c r="AK31" s="97" t="s">
        <v>122</v>
      </c>
    </row>
    <row r="32" spans="1:37" s="106" customFormat="1" ht="22.5" customHeight="1">
      <c r="A32" s="97" t="s">
        <v>15</v>
      </c>
      <c r="B32" s="168">
        <f t="shared" si="3"/>
        <v>7</v>
      </c>
      <c r="C32" s="168">
        <f aca="true" t="shared" si="5" ref="C32:D34">F32+I32+L32+O32+T32+W32+Z32+AC32+AF32+AI32</f>
        <v>0</v>
      </c>
      <c r="D32" s="168">
        <f t="shared" si="5"/>
        <v>7</v>
      </c>
      <c r="E32" s="276">
        <v>1</v>
      </c>
      <c r="F32" s="271">
        <v>0</v>
      </c>
      <c r="G32" s="271">
        <v>1</v>
      </c>
      <c r="H32" s="271">
        <v>0</v>
      </c>
      <c r="I32" s="271">
        <v>0</v>
      </c>
      <c r="J32" s="271">
        <v>0</v>
      </c>
      <c r="K32" s="276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1"/>
      <c r="R32" s="21"/>
      <c r="S32" s="271">
        <v>1</v>
      </c>
      <c r="T32" s="271">
        <v>0</v>
      </c>
      <c r="U32" s="271">
        <v>1</v>
      </c>
      <c r="V32" s="271">
        <v>0</v>
      </c>
      <c r="W32" s="271">
        <v>0</v>
      </c>
      <c r="X32" s="271">
        <v>0</v>
      </c>
      <c r="Y32" s="271">
        <v>0</v>
      </c>
      <c r="Z32" s="271">
        <v>0</v>
      </c>
      <c r="AA32" s="271">
        <v>0</v>
      </c>
      <c r="AB32" s="271">
        <v>0</v>
      </c>
      <c r="AC32" s="271">
        <v>0</v>
      </c>
      <c r="AD32" s="271">
        <v>0</v>
      </c>
      <c r="AE32" s="271">
        <v>0</v>
      </c>
      <c r="AF32" s="271">
        <v>0</v>
      </c>
      <c r="AG32" s="271">
        <v>0</v>
      </c>
      <c r="AH32" s="271">
        <v>5</v>
      </c>
      <c r="AI32" s="271">
        <v>0</v>
      </c>
      <c r="AJ32" s="271">
        <v>5</v>
      </c>
      <c r="AK32" s="97" t="s">
        <v>15</v>
      </c>
    </row>
    <row r="33" spans="1:37" s="106" customFormat="1" ht="22.5" customHeight="1">
      <c r="A33" s="97" t="s">
        <v>16</v>
      </c>
      <c r="B33" s="168">
        <f t="shared" si="3"/>
        <v>5</v>
      </c>
      <c r="C33" s="168">
        <f t="shared" si="5"/>
        <v>1</v>
      </c>
      <c r="D33" s="168">
        <f t="shared" si="5"/>
        <v>4</v>
      </c>
      <c r="E33" s="276">
        <v>2</v>
      </c>
      <c r="F33" s="271">
        <v>1</v>
      </c>
      <c r="G33" s="271">
        <v>1</v>
      </c>
      <c r="H33" s="271">
        <v>0</v>
      </c>
      <c r="I33" s="271">
        <v>0</v>
      </c>
      <c r="J33" s="271">
        <v>0</v>
      </c>
      <c r="K33" s="276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1"/>
      <c r="R33" s="21"/>
      <c r="S33" s="271">
        <v>1</v>
      </c>
      <c r="T33" s="271">
        <v>0</v>
      </c>
      <c r="U33" s="271">
        <v>1</v>
      </c>
      <c r="V33" s="271">
        <v>0</v>
      </c>
      <c r="W33" s="271">
        <v>0</v>
      </c>
      <c r="X33" s="271">
        <v>0</v>
      </c>
      <c r="Y33" s="271">
        <v>0</v>
      </c>
      <c r="Z33" s="271">
        <v>0</v>
      </c>
      <c r="AA33" s="271">
        <v>0</v>
      </c>
      <c r="AB33" s="271">
        <v>0</v>
      </c>
      <c r="AC33" s="271">
        <v>0</v>
      </c>
      <c r="AD33" s="271">
        <v>0</v>
      </c>
      <c r="AE33" s="271">
        <v>0</v>
      </c>
      <c r="AF33" s="271">
        <v>0</v>
      </c>
      <c r="AG33" s="271">
        <v>0</v>
      </c>
      <c r="AH33" s="271">
        <v>2</v>
      </c>
      <c r="AI33" s="271">
        <v>0</v>
      </c>
      <c r="AJ33" s="271">
        <v>2</v>
      </c>
      <c r="AK33" s="97" t="s">
        <v>16</v>
      </c>
    </row>
    <row r="34" spans="1:37" s="106" customFormat="1" ht="22.5" customHeight="1">
      <c r="A34" s="97" t="s">
        <v>17</v>
      </c>
      <c r="B34" s="168">
        <f t="shared" si="3"/>
        <v>0</v>
      </c>
      <c r="C34" s="168">
        <f t="shared" si="5"/>
        <v>0</v>
      </c>
      <c r="D34" s="168">
        <f t="shared" si="5"/>
        <v>0</v>
      </c>
      <c r="E34" s="276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6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1"/>
      <c r="R34" s="21"/>
      <c r="S34" s="271">
        <v>0</v>
      </c>
      <c r="T34" s="271">
        <v>0</v>
      </c>
      <c r="U34" s="271">
        <v>0</v>
      </c>
      <c r="V34" s="271">
        <v>0</v>
      </c>
      <c r="W34" s="271">
        <v>0</v>
      </c>
      <c r="X34" s="271">
        <v>0</v>
      </c>
      <c r="Y34" s="271">
        <v>0</v>
      </c>
      <c r="Z34" s="271">
        <v>0</v>
      </c>
      <c r="AA34" s="271">
        <v>0</v>
      </c>
      <c r="AB34" s="271">
        <v>0</v>
      </c>
      <c r="AC34" s="271">
        <v>0</v>
      </c>
      <c r="AD34" s="271">
        <v>0</v>
      </c>
      <c r="AE34" s="271">
        <v>0</v>
      </c>
      <c r="AF34" s="271">
        <v>0</v>
      </c>
      <c r="AG34" s="271">
        <v>0</v>
      </c>
      <c r="AH34" s="271">
        <v>0</v>
      </c>
      <c r="AI34" s="271">
        <v>0</v>
      </c>
      <c r="AJ34" s="271">
        <v>0</v>
      </c>
      <c r="AK34" s="97" t="s">
        <v>17</v>
      </c>
    </row>
    <row r="35" spans="1:37" ht="3" customHeight="1">
      <c r="A35" s="69"/>
      <c r="B35" s="40"/>
      <c r="C35" s="40"/>
      <c r="D35" s="40"/>
      <c r="E35" s="242"/>
      <c r="F35" s="30"/>
      <c r="G35" s="30"/>
      <c r="H35" s="40"/>
      <c r="I35" s="40"/>
      <c r="J35" s="30"/>
      <c r="K35" s="242"/>
      <c r="L35" s="40"/>
      <c r="M35" s="30"/>
      <c r="N35" s="40"/>
      <c r="O35" s="40"/>
      <c r="P35" s="40"/>
      <c r="Q35" s="21"/>
      <c r="R35" s="21"/>
      <c r="S35" s="40"/>
      <c r="T35" s="40"/>
      <c r="U35" s="3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7"/>
      <c r="AK35" s="69"/>
    </row>
    <row r="36" spans="1:37" s="43" customFormat="1" ht="15" customHeight="1">
      <c r="A36" s="268" t="s">
        <v>256</v>
      </c>
      <c r="B36" s="235"/>
      <c r="C36" s="23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s="43" customFormat="1" ht="10.5">
      <c r="A37" s="269" t="s">
        <v>257</v>
      </c>
      <c r="B37" s="44"/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" ht="12.75">
      <c r="A38" s="269" t="s">
        <v>258</v>
      </c>
      <c r="B38" s="106"/>
      <c r="C38" s="106"/>
    </row>
  </sheetData>
  <sheetProtection/>
  <mergeCells count="18">
    <mergeCell ref="E4:G4"/>
    <mergeCell ref="H4:J4"/>
    <mergeCell ref="K4:M4"/>
    <mergeCell ref="AH4:AJ4"/>
    <mergeCell ref="N4:P4"/>
    <mergeCell ref="V4:X4"/>
    <mergeCell ref="AB4:AD4"/>
    <mergeCell ref="Y4:AA4"/>
    <mergeCell ref="S1:AK1"/>
    <mergeCell ref="AE4:AG4"/>
    <mergeCell ref="B3:D4"/>
    <mergeCell ref="S4:U4"/>
    <mergeCell ref="S3:AJ3"/>
    <mergeCell ref="K3:P3"/>
    <mergeCell ref="E3:J3"/>
    <mergeCell ref="A1:P1"/>
    <mergeCell ref="A3:A5"/>
    <mergeCell ref="AK3:AK5"/>
  </mergeCells>
  <printOptions/>
  <pageMargins left="0.31496062992125984" right="0.1968503937007874" top="0.5905511811023623" bottom="0.5118110236220472" header="0.1968503937007874" footer="0.5118110236220472"/>
  <pageSetup firstPageNumber="31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E30"/>
  <sheetViews>
    <sheetView showGridLines="0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05" customFormat="1" ht="12.75"/>
    <row r="2" spans="2:4" s="105" customFormat="1" ht="12.75">
      <c r="B2" s="365" t="s">
        <v>240</v>
      </c>
      <c r="C2" s="365"/>
      <c r="D2" s="365"/>
    </row>
    <row r="3" spans="2:4" ht="12.75">
      <c r="B3" s="162" t="s">
        <v>65</v>
      </c>
      <c r="D3" s="113" t="s">
        <v>58</v>
      </c>
    </row>
    <row r="4" spans="2:5" s="106" customFormat="1" ht="24" customHeight="1">
      <c r="B4" s="108" t="s">
        <v>88</v>
      </c>
      <c r="C4" s="109" t="s">
        <v>62</v>
      </c>
      <c r="D4" s="110" t="s">
        <v>108</v>
      </c>
      <c r="E4" s="53"/>
    </row>
    <row r="5" spans="2:5" ht="6.75" customHeight="1">
      <c r="B5" s="26"/>
      <c r="C5" s="81"/>
      <c r="D5" s="79"/>
      <c r="E5" s="48"/>
    </row>
    <row r="6" spans="2:5" ht="24" customHeight="1">
      <c r="B6" s="254" t="s">
        <v>99</v>
      </c>
      <c r="C6" s="49">
        <f>C9</f>
        <v>61</v>
      </c>
      <c r="D6" s="49">
        <f>D9</f>
        <v>11</v>
      </c>
      <c r="E6" s="48"/>
    </row>
    <row r="7" spans="2:5" ht="7.5" customHeight="1">
      <c r="B7" s="88"/>
      <c r="C7" s="49"/>
      <c r="D7" s="49"/>
      <c r="E7" s="48"/>
    </row>
    <row r="8" spans="2:5" ht="24" customHeight="1">
      <c r="B8" s="87" t="s">
        <v>151</v>
      </c>
      <c r="C8" s="50">
        <v>0</v>
      </c>
      <c r="D8" s="80">
        <v>0</v>
      </c>
      <c r="E8" s="48"/>
    </row>
    <row r="9" spans="2:5" ht="24" customHeight="1">
      <c r="B9" s="87" t="s">
        <v>152</v>
      </c>
      <c r="C9" s="50">
        <f>SUM(C11:C29)</f>
        <v>61</v>
      </c>
      <c r="D9" s="50">
        <f>SUM(D11:D29)</f>
        <v>11</v>
      </c>
      <c r="E9" s="48"/>
    </row>
    <row r="10" spans="2:5" ht="5.25" customHeight="1">
      <c r="B10" s="25"/>
      <c r="C10" s="165"/>
      <c r="D10" s="50"/>
      <c r="E10" s="48"/>
    </row>
    <row r="11" spans="2:5" ht="24" customHeight="1">
      <c r="B11" s="89" t="s">
        <v>5</v>
      </c>
      <c r="C11" s="283">
        <v>18</v>
      </c>
      <c r="D11" s="284">
        <v>4</v>
      </c>
      <c r="E11" s="48"/>
    </row>
    <row r="12" spans="2:5" ht="24" customHeight="1">
      <c r="B12" s="89" t="s">
        <v>6</v>
      </c>
      <c r="C12" s="283">
        <v>24</v>
      </c>
      <c r="D12" s="284">
        <v>3</v>
      </c>
      <c r="E12" s="48"/>
    </row>
    <row r="13" spans="2:5" ht="24" customHeight="1">
      <c r="B13" s="89" t="s">
        <v>7</v>
      </c>
      <c r="C13" s="283">
        <v>7</v>
      </c>
      <c r="D13" s="284">
        <v>0</v>
      </c>
      <c r="E13" s="48"/>
    </row>
    <row r="14" spans="2:5" ht="24" customHeight="1">
      <c r="B14" s="89" t="s">
        <v>8</v>
      </c>
      <c r="C14" s="283">
        <v>4</v>
      </c>
      <c r="D14" s="284">
        <v>0</v>
      </c>
      <c r="E14" s="48"/>
    </row>
    <row r="15" spans="2:5" ht="24" customHeight="1">
      <c r="B15" s="89" t="s">
        <v>9</v>
      </c>
      <c r="C15" s="283">
        <v>0</v>
      </c>
      <c r="D15" s="284">
        <v>0</v>
      </c>
      <c r="E15" s="48"/>
    </row>
    <row r="16" spans="2:5" ht="24" customHeight="1">
      <c r="B16" s="89" t="s">
        <v>10</v>
      </c>
      <c r="C16" s="283">
        <v>0</v>
      </c>
      <c r="D16" s="284">
        <v>0</v>
      </c>
      <c r="E16" s="48"/>
    </row>
    <row r="17" spans="2:5" ht="24" customHeight="1">
      <c r="B17" s="89" t="s">
        <v>11</v>
      </c>
      <c r="C17" s="283">
        <v>0</v>
      </c>
      <c r="D17" s="284">
        <v>1</v>
      </c>
      <c r="E17" s="48"/>
    </row>
    <row r="18" spans="2:5" ht="24" customHeight="1">
      <c r="B18" s="89" t="s">
        <v>101</v>
      </c>
      <c r="C18" s="283">
        <v>0</v>
      </c>
      <c r="D18" s="284">
        <v>0</v>
      </c>
      <c r="E18" s="48"/>
    </row>
    <row r="19" spans="2:5" ht="24" customHeight="1">
      <c r="B19" s="89" t="s">
        <v>12</v>
      </c>
      <c r="C19" s="283">
        <v>2</v>
      </c>
      <c r="D19" s="284">
        <v>0</v>
      </c>
      <c r="E19" s="48"/>
    </row>
    <row r="20" spans="2:5" ht="24" customHeight="1">
      <c r="B20" s="89" t="s">
        <v>102</v>
      </c>
      <c r="C20" s="283">
        <v>0</v>
      </c>
      <c r="D20" s="284">
        <v>0</v>
      </c>
      <c r="E20" s="48"/>
    </row>
    <row r="21" spans="2:5" ht="24" customHeight="1">
      <c r="B21" s="89" t="s">
        <v>100</v>
      </c>
      <c r="C21" s="283">
        <v>1</v>
      </c>
      <c r="D21" s="284">
        <v>0</v>
      </c>
      <c r="E21" s="48"/>
    </row>
    <row r="22" spans="2:5" ht="24" customHeight="1">
      <c r="B22" s="89" t="s">
        <v>106</v>
      </c>
      <c r="C22" s="283">
        <v>2</v>
      </c>
      <c r="D22" s="284">
        <v>1</v>
      </c>
      <c r="E22" s="48"/>
    </row>
    <row r="23" spans="2:5" ht="24" customHeight="1">
      <c r="B23" s="89" t="s">
        <v>13</v>
      </c>
      <c r="C23" s="283">
        <v>0</v>
      </c>
      <c r="D23" s="284">
        <v>0</v>
      </c>
      <c r="E23" s="48"/>
    </row>
    <row r="24" spans="2:5" ht="24" customHeight="1">
      <c r="B24" s="89" t="s">
        <v>14</v>
      </c>
      <c r="C24" s="283">
        <v>2</v>
      </c>
      <c r="D24" s="284">
        <v>0</v>
      </c>
      <c r="E24" s="48"/>
    </row>
    <row r="25" spans="2:5" ht="24" customHeight="1">
      <c r="B25" s="89" t="s">
        <v>104</v>
      </c>
      <c r="C25" s="283">
        <v>0</v>
      </c>
      <c r="D25" s="284">
        <v>0</v>
      </c>
      <c r="E25" s="48"/>
    </row>
    <row r="26" spans="2:5" ht="24" customHeight="1">
      <c r="B26" s="89" t="s">
        <v>105</v>
      </c>
      <c r="C26" s="283">
        <v>1</v>
      </c>
      <c r="D26" s="284">
        <v>0</v>
      </c>
      <c r="E26" s="48"/>
    </row>
    <row r="27" spans="2:5" ht="24" customHeight="1">
      <c r="B27" s="89" t="s">
        <v>15</v>
      </c>
      <c r="C27" s="283">
        <v>0</v>
      </c>
      <c r="D27" s="284">
        <v>2</v>
      </c>
      <c r="E27" s="48"/>
    </row>
    <row r="28" spans="2:5" ht="24" customHeight="1">
      <c r="B28" s="89" t="s">
        <v>16</v>
      </c>
      <c r="C28" s="283">
        <v>0</v>
      </c>
      <c r="D28" s="284">
        <v>0</v>
      </c>
      <c r="E28" s="48"/>
    </row>
    <row r="29" spans="2:5" ht="24" customHeight="1">
      <c r="B29" s="89" t="s">
        <v>17</v>
      </c>
      <c r="C29" s="283">
        <v>0</v>
      </c>
      <c r="D29" s="284">
        <v>0</v>
      </c>
      <c r="E29" s="48"/>
    </row>
    <row r="30" spans="2:5" ht="5.25" customHeight="1">
      <c r="B30" s="82"/>
      <c r="C30" s="166"/>
      <c r="D30" s="51"/>
      <c r="E30" s="48"/>
    </row>
  </sheetData>
  <sheetProtection/>
  <mergeCells count="1">
    <mergeCell ref="B2:D2"/>
  </mergeCells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scale="70" r:id="rId1"/>
  <headerFooter alignWithMargins="0">
    <oddFooter>&amp;C&amp;"ＭＳ Ｐ明朝,標準"&amp;10- 33 -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E30"/>
  <sheetViews>
    <sheetView showGridLines="0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7.00390625" style="1" customWidth="1"/>
    <col min="4" max="5" width="13.625" style="1" customWidth="1"/>
    <col min="6" max="16384" width="9.00390625" style="1" customWidth="1"/>
  </cols>
  <sheetData>
    <row r="2" spans="2:5" ht="14.25">
      <c r="B2" s="297" t="s">
        <v>175</v>
      </c>
      <c r="C2" s="297"/>
      <c r="D2" s="297"/>
      <c r="E2" s="297"/>
    </row>
    <row r="3" spans="2:5" ht="12.75">
      <c r="B3" s="162" t="s">
        <v>66</v>
      </c>
      <c r="E3" s="113" t="s">
        <v>58</v>
      </c>
    </row>
    <row r="4" spans="2:5" s="106" customFormat="1" ht="40.5" customHeight="1">
      <c r="B4" s="108" t="s">
        <v>88</v>
      </c>
      <c r="C4" s="109" t="s">
        <v>156</v>
      </c>
      <c r="D4" s="110" t="s">
        <v>53</v>
      </c>
      <c r="E4" s="111" t="s">
        <v>83</v>
      </c>
    </row>
    <row r="5" spans="2:5" ht="7.5" customHeight="1">
      <c r="B5" s="26"/>
      <c r="C5" s="83"/>
      <c r="D5" s="289"/>
      <c r="E5" s="85"/>
    </row>
    <row r="6" spans="2:5" ht="24" customHeight="1">
      <c r="B6" s="254" t="s">
        <v>99</v>
      </c>
      <c r="C6" s="267">
        <f>SUM(C8:C9)</f>
        <v>330</v>
      </c>
      <c r="D6" s="290">
        <f>SUM(D8:D9)</f>
        <v>121</v>
      </c>
      <c r="E6" s="267">
        <f>SUM(E8:E9)</f>
        <v>117</v>
      </c>
    </row>
    <row r="7" spans="2:5" ht="7.5" customHeight="1">
      <c r="B7" s="287"/>
      <c r="C7" s="99"/>
      <c r="D7" s="291"/>
      <c r="E7" s="99"/>
    </row>
    <row r="8" spans="2:5" ht="24" customHeight="1">
      <c r="B8" s="87" t="s">
        <v>91</v>
      </c>
      <c r="C8" s="84">
        <v>3</v>
      </c>
      <c r="D8" s="292">
        <v>1</v>
      </c>
      <c r="E8" s="84">
        <v>1</v>
      </c>
    </row>
    <row r="9" spans="2:5" ht="24" customHeight="1">
      <c r="B9" s="87" t="s">
        <v>90</v>
      </c>
      <c r="C9" s="288">
        <v>327</v>
      </c>
      <c r="D9" s="286">
        <v>120</v>
      </c>
      <c r="E9" s="288">
        <v>116</v>
      </c>
    </row>
    <row r="10" spans="2:5" ht="7.5" customHeight="1">
      <c r="B10" s="71"/>
      <c r="C10" s="285"/>
      <c r="D10" s="293"/>
      <c r="E10" s="285"/>
    </row>
    <row r="11" spans="2:5" ht="24" customHeight="1">
      <c r="B11" s="87" t="s">
        <v>5</v>
      </c>
      <c r="C11" s="288">
        <v>120</v>
      </c>
      <c r="D11" s="286">
        <v>44</v>
      </c>
      <c r="E11" s="288">
        <v>40</v>
      </c>
    </row>
    <row r="12" spans="2:5" ht="24" customHeight="1">
      <c r="B12" s="87" t="s">
        <v>6</v>
      </c>
      <c r="C12" s="288">
        <v>69</v>
      </c>
      <c r="D12" s="286">
        <v>23</v>
      </c>
      <c r="E12" s="288">
        <v>23</v>
      </c>
    </row>
    <row r="13" spans="2:5" ht="24" customHeight="1">
      <c r="B13" s="87" t="s">
        <v>7</v>
      </c>
      <c r="C13" s="288">
        <v>39</v>
      </c>
      <c r="D13" s="286">
        <v>13</v>
      </c>
      <c r="E13" s="288">
        <v>13</v>
      </c>
    </row>
    <row r="14" spans="2:5" ht="24" customHeight="1">
      <c r="B14" s="87" t="s">
        <v>8</v>
      </c>
      <c r="C14" s="288">
        <v>18</v>
      </c>
      <c r="D14" s="286">
        <v>6</v>
      </c>
      <c r="E14" s="288">
        <v>6</v>
      </c>
    </row>
    <row r="15" spans="2:5" ht="24" customHeight="1">
      <c r="B15" s="87" t="s">
        <v>9</v>
      </c>
      <c r="C15" s="288">
        <v>6</v>
      </c>
      <c r="D15" s="286">
        <v>3</v>
      </c>
      <c r="E15" s="288">
        <v>3</v>
      </c>
    </row>
    <row r="16" spans="2:5" ht="24" customHeight="1">
      <c r="B16" s="87" t="s">
        <v>10</v>
      </c>
      <c r="C16" s="288">
        <v>1</v>
      </c>
      <c r="D16" s="286">
        <v>1</v>
      </c>
      <c r="E16" s="288">
        <v>1</v>
      </c>
    </row>
    <row r="17" spans="2:5" ht="24" customHeight="1">
      <c r="B17" s="87" t="s">
        <v>11</v>
      </c>
      <c r="C17" s="288">
        <v>1</v>
      </c>
      <c r="D17" s="286">
        <v>1</v>
      </c>
      <c r="E17" s="288">
        <v>1</v>
      </c>
    </row>
    <row r="18" spans="2:5" ht="24" customHeight="1">
      <c r="B18" s="87" t="s">
        <v>101</v>
      </c>
      <c r="C18" s="288">
        <v>4</v>
      </c>
      <c r="D18" s="286">
        <v>4</v>
      </c>
      <c r="E18" s="288">
        <v>4</v>
      </c>
    </row>
    <row r="19" spans="2:5" ht="24" customHeight="1">
      <c r="B19" s="87" t="s">
        <v>12</v>
      </c>
      <c r="C19" s="288">
        <v>3</v>
      </c>
      <c r="D19" s="286">
        <v>1</v>
      </c>
      <c r="E19" s="288">
        <v>1</v>
      </c>
    </row>
    <row r="20" spans="2:5" ht="24" customHeight="1">
      <c r="B20" s="87" t="s">
        <v>102</v>
      </c>
      <c r="C20" s="288">
        <v>9</v>
      </c>
      <c r="D20" s="286">
        <v>3</v>
      </c>
      <c r="E20" s="288">
        <v>3</v>
      </c>
    </row>
    <row r="21" spans="2:5" ht="24" customHeight="1">
      <c r="B21" s="87" t="s">
        <v>103</v>
      </c>
      <c r="C21" s="288">
        <v>15</v>
      </c>
      <c r="D21" s="286">
        <v>5</v>
      </c>
      <c r="E21" s="288">
        <v>5</v>
      </c>
    </row>
    <row r="22" spans="2:5" ht="24" customHeight="1">
      <c r="B22" s="87" t="s">
        <v>106</v>
      </c>
      <c r="C22" s="288">
        <v>6</v>
      </c>
      <c r="D22" s="286">
        <v>2</v>
      </c>
      <c r="E22" s="288">
        <v>2</v>
      </c>
    </row>
    <row r="23" spans="2:5" ht="24" customHeight="1">
      <c r="B23" s="87" t="s">
        <v>13</v>
      </c>
      <c r="C23" s="288">
        <v>3</v>
      </c>
      <c r="D23" s="286">
        <v>1</v>
      </c>
      <c r="E23" s="288">
        <v>1</v>
      </c>
    </row>
    <row r="24" spans="2:5" ht="24" customHeight="1">
      <c r="B24" s="87" t="s">
        <v>14</v>
      </c>
      <c r="C24" s="288">
        <v>12</v>
      </c>
      <c r="D24" s="286">
        <v>4</v>
      </c>
      <c r="E24" s="288">
        <v>4</v>
      </c>
    </row>
    <row r="25" spans="2:5" ht="24" customHeight="1">
      <c r="B25" s="87" t="s">
        <v>104</v>
      </c>
      <c r="C25" s="288">
        <v>9</v>
      </c>
      <c r="D25" s="286">
        <v>3</v>
      </c>
      <c r="E25" s="288">
        <v>3</v>
      </c>
    </row>
    <row r="26" spans="2:5" ht="24" customHeight="1">
      <c r="B26" s="87" t="s">
        <v>105</v>
      </c>
      <c r="C26" s="288">
        <v>12</v>
      </c>
      <c r="D26" s="286">
        <v>4</v>
      </c>
      <c r="E26" s="288">
        <v>4</v>
      </c>
    </row>
    <row r="27" spans="2:5" ht="24" customHeight="1">
      <c r="B27" s="87" t="s">
        <v>15</v>
      </c>
      <c r="C27" s="288">
        <v>1</v>
      </c>
      <c r="D27" s="286">
        <v>1</v>
      </c>
      <c r="E27" s="288">
        <v>1</v>
      </c>
    </row>
    <row r="28" spans="2:5" ht="24" customHeight="1">
      <c r="B28" s="87" t="s">
        <v>16</v>
      </c>
      <c r="C28" s="288">
        <v>2</v>
      </c>
      <c r="D28" s="286">
        <v>2</v>
      </c>
      <c r="E28" s="288">
        <v>2</v>
      </c>
    </row>
    <row r="29" spans="2:5" ht="24" customHeight="1">
      <c r="B29" s="87" t="s">
        <v>17</v>
      </c>
      <c r="C29" s="288">
        <v>0</v>
      </c>
      <c r="D29" s="286">
        <v>0</v>
      </c>
      <c r="E29" s="288">
        <v>0</v>
      </c>
    </row>
    <row r="30" spans="2:5" ht="6.75" customHeight="1">
      <c r="B30" s="36"/>
      <c r="C30" s="52"/>
      <c r="D30" s="52"/>
      <c r="E30" s="52"/>
    </row>
  </sheetData>
  <sheetProtection/>
  <mergeCells count="1">
    <mergeCell ref="B2:E2"/>
  </mergeCells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1"/>
  <sheetViews>
    <sheetView showGridLines="0" showOutlineSymbols="0" zoomScaleSheetLayoutView="10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10.75390625" defaultRowHeight="13.5"/>
  <cols>
    <col min="1" max="1" width="1.25" style="228" customWidth="1"/>
    <col min="2" max="2" width="9.625" style="228" customWidth="1"/>
    <col min="3" max="4" width="5.75390625" style="228" bestFit="1" customWidth="1"/>
    <col min="5" max="5" width="5.125" style="228" customWidth="1"/>
    <col min="6" max="7" width="7.625" style="228" bestFit="1" customWidth="1"/>
    <col min="8" max="8" width="5.125" style="228" customWidth="1"/>
    <col min="9" max="9" width="5.75390625" style="228" bestFit="1" customWidth="1"/>
    <col min="10" max="13" width="10.75390625" style="228" bestFit="1" customWidth="1"/>
    <col min="14" max="14" width="7.375" style="228" customWidth="1"/>
    <col min="15" max="15" width="9.25390625" style="228" bestFit="1" customWidth="1"/>
    <col min="16" max="16" width="10.75390625" style="228" bestFit="1" customWidth="1"/>
    <col min="17" max="18" width="9.25390625" style="228" bestFit="1" customWidth="1"/>
    <col min="19" max="19" width="3.125" style="228" customWidth="1"/>
    <col min="20" max="20" width="3.75390625" style="228" customWidth="1"/>
    <col min="21" max="21" width="10.75390625" style="228" bestFit="1" customWidth="1"/>
    <col min="22" max="22" width="9.25390625" style="228" bestFit="1" customWidth="1"/>
    <col min="23" max="32" width="7.375" style="228" customWidth="1"/>
    <col min="33" max="33" width="7.50390625" style="228" bestFit="1" customWidth="1"/>
    <col min="34" max="34" width="6.50390625" style="228" customWidth="1"/>
    <col min="35" max="35" width="7.50390625" style="228" bestFit="1" customWidth="1"/>
    <col min="36" max="16384" width="10.75390625" style="228" customWidth="1"/>
  </cols>
  <sheetData>
    <row r="1" spans="2:36" s="170" customFormat="1" ht="18" customHeight="1">
      <c r="B1" s="383" t="s">
        <v>183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169"/>
      <c r="T1" s="169"/>
      <c r="U1" s="369" t="s">
        <v>184</v>
      </c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</row>
    <row r="2" spans="2:36" s="174" customFormat="1" ht="14.25" customHeight="1">
      <c r="B2" s="247" t="s">
        <v>182</v>
      </c>
      <c r="C2" s="171"/>
      <c r="D2" s="171"/>
      <c r="E2" s="171"/>
      <c r="F2" s="172"/>
      <c r="G2" s="172"/>
      <c r="H2" s="172"/>
      <c r="I2" s="172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172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2"/>
      <c r="AH2" s="172"/>
      <c r="AI2" s="172"/>
      <c r="AJ2" s="173"/>
    </row>
    <row r="3" spans="2:36" s="177" customFormat="1" ht="17.25" customHeight="1">
      <c r="B3" s="370" t="s">
        <v>185</v>
      </c>
      <c r="C3" s="372" t="s">
        <v>186</v>
      </c>
      <c r="D3" s="373"/>
      <c r="E3" s="373"/>
      <c r="F3" s="375" t="s">
        <v>187</v>
      </c>
      <c r="G3" s="376"/>
      <c r="H3" s="376"/>
      <c r="I3" s="377"/>
      <c r="J3" s="176"/>
      <c r="K3" s="176"/>
      <c r="L3" s="176"/>
      <c r="M3" s="176"/>
      <c r="N3" s="176" t="s">
        <v>188</v>
      </c>
      <c r="O3" s="176"/>
      <c r="P3" s="176"/>
      <c r="Q3" s="176"/>
      <c r="R3" s="176"/>
      <c r="S3" s="176"/>
      <c r="T3" s="176"/>
      <c r="U3" s="378" t="s">
        <v>189</v>
      </c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5" t="s">
        <v>190</v>
      </c>
      <c r="AH3" s="376"/>
      <c r="AI3" s="377"/>
      <c r="AJ3" s="379" t="s">
        <v>185</v>
      </c>
    </row>
    <row r="4" spans="2:36" s="177" customFormat="1" ht="17.25" customHeight="1">
      <c r="B4" s="370"/>
      <c r="C4" s="374"/>
      <c r="D4" s="367"/>
      <c r="E4" s="367"/>
      <c r="F4" s="366"/>
      <c r="G4" s="367"/>
      <c r="H4" s="367"/>
      <c r="I4" s="368"/>
      <c r="J4" s="378" t="s">
        <v>191</v>
      </c>
      <c r="K4" s="378"/>
      <c r="L4" s="381"/>
      <c r="M4" s="382" t="s">
        <v>263</v>
      </c>
      <c r="N4" s="378"/>
      <c r="O4" s="381"/>
      <c r="P4" s="384" t="s">
        <v>264</v>
      </c>
      <c r="Q4" s="384"/>
      <c r="R4" s="384"/>
      <c r="S4" s="175"/>
      <c r="T4" s="179"/>
      <c r="U4" s="384" t="s">
        <v>265</v>
      </c>
      <c r="V4" s="384"/>
      <c r="W4" s="384"/>
      <c r="X4" s="382" t="s">
        <v>266</v>
      </c>
      <c r="Y4" s="378"/>
      <c r="Z4" s="381"/>
      <c r="AA4" s="382" t="s">
        <v>267</v>
      </c>
      <c r="AB4" s="378"/>
      <c r="AC4" s="381"/>
      <c r="AD4" s="382" t="s">
        <v>268</v>
      </c>
      <c r="AE4" s="378"/>
      <c r="AF4" s="378"/>
      <c r="AG4" s="366" t="s">
        <v>192</v>
      </c>
      <c r="AH4" s="367"/>
      <c r="AI4" s="368"/>
      <c r="AJ4" s="379"/>
    </row>
    <row r="5" spans="2:36" s="177" customFormat="1" ht="32.25" customHeight="1">
      <c r="B5" s="371"/>
      <c r="C5" s="180" t="s">
        <v>51</v>
      </c>
      <c r="D5" s="180" t="s">
        <v>193</v>
      </c>
      <c r="E5" s="180" t="s">
        <v>194</v>
      </c>
      <c r="F5" s="181" t="s">
        <v>195</v>
      </c>
      <c r="G5" s="180" t="s">
        <v>196</v>
      </c>
      <c r="H5" s="180" t="s">
        <v>197</v>
      </c>
      <c r="I5" s="182" t="s">
        <v>198</v>
      </c>
      <c r="J5" s="183" t="s">
        <v>25</v>
      </c>
      <c r="K5" s="180" t="s">
        <v>199</v>
      </c>
      <c r="L5" s="180" t="s">
        <v>52</v>
      </c>
      <c r="M5" s="180" t="s">
        <v>25</v>
      </c>
      <c r="N5" s="180" t="s">
        <v>199</v>
      </c>
      <c r="O5" s="180" t="s">
        <v>52</v>
      </c>
      <c r="P5" s="178" t="s">
        <v>25</v>
      </c>
      <c r="Q5" s="178" t="s">
        <v>199</v>
      </c>
      <c r="R5" s="178" t="s">
        <v>52</v>
      </c>
      <c r="S5" s="175"/>
      <c r="T5" s="179"/>
      <c r="U5" s="178" t="s">
        <v>25</v>
      </c>
      <c r="V5" s="178" t="s">
        <v>199</v>
      </c>
      <c r="W5" s="178" t="s">
        <v>52</v>
      </c>
      <c r="X5" s="180" t="s">
        <v>25</v>
      </c>
      <c r="Y5" s="180" t="s">
        <v>199</v>
      </c>
      <c r="Z5" s="180" t="s">
        <v>52</v>
      </c>
      <c r="AA5" s="180" t="s">
        <v>25</v>
      </c>
      <c r="AB5" s="180" t="s">
        <v>199</v>
      </c>
      <c r="AC5" s="180" t="s">
        <v>52</v>
      </c>
      <c r="AD5" s="180" t="s">
        <v>25</v>
      </c>
      <c r="AE5" s="180" t="s">
        <v>199</v>
      </c>
      <c r="AF5" s="180" t="s">
        <v>52</v>
      </c>
      <c r="AG5" s="181" t="s">
        <v>25</v>
      </c>
      <c r="AH5" s="180" t="s">
        <v>199</v>
      </c>
      <c r="AI5" s="184" t="s">
        <v>52</v>
      </c>
      <c r="AJ5" s="380"/>
    </row>
    <row r="6" spans="2:36" s="191" customFormat="1" ht="6.75" customHeight="1">
      <c r="B6" s="185"/>
      <c r="C6" s="186"/>
      <c r="D6" s="186"/>
      <c r="E6" s="186"/>
      <c r="F6" s="187"/>
      <c r="G6" s="186"/>
      <c r="H6" s="188"/>
      <c r="I6" s="189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7"/>
      <c r="AH6" s="186"/>
      <c r="AI6" s="189"/>
      <c r="AJ6" s="190"/>
    </row>
    <row r="7" spans="2:36" s="195" customFormat="1" ht="22.5" customHeight="1">
      <c r="B7" s="255" t="s">
        <v>200</v>
      </c>
      <c r="C7" s="192">
        <f>SUM(C8:C9)</f>
        <v>117</v>
      </c>
      <c r="D7" s="192">
        <f aca="true" t="shared" si="0" ref="D7:AI7">SUM(D8:D9)</f>
        <v>117</v>
      </c>
      <c r="E7" s="192">
        <f t="shared" si="0"/>
        <v>0</v>
      </c>
      <c r="F7" s="193">
        <f>SUM(F8:F9)</f>
        <v>1522</v>
      </c>
      <c r="G7" s="192">
        <f t="shared" si="0"/>
        <v>1144</v>
      </c>
      <c r="H7" s="192">
        <f t="shared" si="0"/>
        <v>22</v>
      </c>
      <c r="I7" s="194">
        <f t="shared" si="0"/>
        <v>356</v>
      </c>
      <c r="J7" s="192">
        <f t="shared" si="0"/>
        <v>27650</v>
      </c>
      <c r="K7" s="192">
        <f t="shared" si="0"/>
        <v>14042</v>
      </c>
      <c r="L7" s="192">
        <f t="shared" si="0"/>
        <v>13608</v>
      </c>
      <c r="M7" s="192">
        <f t="shared" si="0"/>
        <v>4511</v>
      </c>
      <c r="N7" s="192">
        <f t="shared" si="0"/>
        <v>2336</v>
      </c>
      <c r="O7" s="192">
        <f>SUM(O8:O9)</f>
        <v>2175</v>
      </c>
      <c r="P7" s="192">
        <f t="shared" si="0"/>
        <v>4495</v>
      </c>
      <c r="Q7" s="192">
        <f t="shared" si="0"/>
        <v>2279</v>
      </c>
      <c r="R7" s="192">
        <f t="shared" si="0"/>
        <v>2216</v>
      </c>
      <c r="S7" s="192"/>
      <c r="T7" s="192"/>
      <c r="U7" s="192">
        <f t="shared" si="0"/>
        <v>4671</v>
      </c>
      <c r="V7" s="192">
        <f t="shared" si="0"/>
        <v>2372</v>
      </c>
      <c r="W7" s="192">
        <f t="shared" si="0"/>
        <v>2299</v>
      </c>
      <c r="X7" s="192">
        <f t="shared" si="0"/>
        <v>4522</v>
      </c>
      <c r="Y7" s="192">
        <f t="shared" si="0"/>
        <v>2289</v>
      </c>
      <c r="Z7" s="192">
        <f t="shared" si="0"/>
        <v>2233</v>
      </c>
      <c r="AA7" s="192">
        <f t="shared" si="0"/>
        <v>4812</v>
      </c>
      <c r="AB7" s="192">
        <f t="shared" si="0"/>
        <v>2369</v>
      </c>
      <c r="AC7" s="192">
        <f t="shared" si="0"/>
        <v>2443</v>
      </c>
      <c r="AD7" s="192">
        <f t="shared" si="0"/>
        <v>4639</v>
      </c>
      <c r="AE7" s="192">
        <f t="shared" si="0"/>
        <v>2397</v>
      </c>
      <c r="AF7" s="192">
        <f t="shared" si="0"/>
        <v>2242</v>
      </c>
      <c r="AG7" s="193">
        <f>SUM(AG8:AG9)</f>
        <v>2366</v>
      </c>
      <c r="AH7" s="192">
        <f t="shared" si="0"/>
        <v>950</v>
      </c>
      <c r="AI7" s="194">
        <f t="shared" si="0"/>
        <v>1416</v>
      </c>
      <c r="AJ7" s="258" t="s">
        <v>200</v>
      </c>
    </row>
    <row r="8" spans="2:36" s="195" customFormat="1" ht="22.5" customHeight="1">
      <c r="B8" s="255" t="s">
        <v>201</v>
      </c>
      <c r="C8" s="192">
        <f>SUM(C11:C14)</f>
        <v>82</v>
      </c>
      <c r="D8" s="192">
        <f>SUM(D11:D14)</f>
        <v>82</v>
      </c>
      <c r="E8" s="192">
        <f aca="true" t="shared" si="1" ref="E8:R8">SUM(E11:E14)</f>
        <v>0</v>
      </c>
      <c r="F8" s="193">
        <f t="shared" si="1"/>
        <v>1117</v>
      </c>
      <c r="G8" s="192">
        <f t="shared" si="1"/>
        <v>850</v>
      </c>
      <c r="H8" s="196">
        <f t="shared" si="1"/>
        <v>17</v>
      </c>
      <c r="I8" s="194">
        <f t="shared" si="1"/>
        <v>250</v>
      </c>
      <c r="J8" s="192">
        <f t="shared" si="1"/>
        <v>21100</v>
      </c>
      <c r="K8" s="192">
        <f t="shared" si="1"/>
        <v>10725</v>
      </c>
      <c r="L8" s="192">
        <f t="shared" si="1"/>
        <v>10375</v>
      </c>
      <c r="M8" s="192">
        <f t="shared" si="1"/>
        <v>3490</v>
      </c>
      <c r="N8" s="192">
        <f t="shared" si="1"/>
        <v>1796</v>
      </c>
      <c r="O8" s="192">
        <f t="shared" si="1"/>
        <v>1694</v>
      </c>
      <c r="P8" s="192">
        <f t="shared" si="1"/>
        <v>3414</v>
      </c>
      <c r="Q8" s="192">
        <f t="shared" si="1"/>
        <v>1732</v>
      </c>
      <c r="R8" s="192">
        <f t="shared" si="1"/>
        <v>1682</v>
      </c>
      <c r="S8" s="192"/>
      <c r="T8" s="192"/>
      <c r="U8" s="192">
        <f aca="true" t="shared" si="2" ref="U8:AH8">SUM(U11:U14)</f>
        <v>3584</v>
      </c>
      <c r="V8" s="192">
        <f t="shared" si="2"/>
        <v>1818</v>
      </c>
      <c r="W8" s="192">
        <f t="shared" si="2"/>
        <v>1766</v>
      </c>
      <c r="X8" s="192">
        <f t="shared" si="2"/>
        <v>3420</v>
      </c>
      <c r="Y8" s="192">
        <f t="shared" si="2"/>
        <v>1751</v>
      </c>
      <c r="Z8" s="192">
        <f t="shared" si="2"/>
        <v>1669</v>
      </c>
      <c r="AA8" s="192">
        <f t="shared" si="2"/>
        <v>3689</v>
      </c>
      <c r="AB8" s="192">
        <f t="shared" si="2"/>
        <v>1812</v>
      </c>
      <c r="AC8" s="192">
        <f t="shared" si="2"/>
        <v>1877</v>
      </c>
      <c r="AD8" s="192">
        <f t="shared" si="2"/>
        <v>3503</v>
      </c>
      <c r="AE8" s="192">
        <f t="shared" si="2"/>
        <v>1816</v>
      </c>
      <c r="AF8" s="192">
        <f t="shared" si="2"/>
        <v>1687</v>
      </c>
      <c r="AG8" s="193">
        <f t="shared" si="2"/>
        <v>1708</v>
      </c>
      <c r="AH8" s="192">
        <f t="shared" si="2"/>
        <v>668</v>
      </c>
      <c r="AI8" s="194">
        <f>SUM(AI11:AI14)</f>
        <v>1040</v>
      </c>
      <c r="AJ8" s="258" t="s">
        <v>202</v>
      </c>
    </row>
    <row r="9" spans="2:36" s="195" customFormat="1" ht="22.5" customHeight="1">
      <c r="B9" s="255" t="s">
        <v>203</v>
      </c>
      <c r="C9" s="192">
        <f>SUM(C16,C19,C24,C30,C36)</f>
        <v>35</v>
      </c>
      <c r="D9" s="192">
        <f aca="true" t="shared" si="3" ref="D9:R9">SUM(D16,D19,D24,D30,D36)</f>
        <v>35</v>
      </c>
      <c r="E9" s="192">
        <f t="shared" si="3"/>
        <v>0</v>
      </c>
      <c r="F9" s="193">
        <f>SUM(F16,F19,F24,F30,F36)</f>
        <v>405</v>
      </c>
      <c r="G9" s="192">
        <f t="shared" si="3"/>
        <v>294</v>
      </c>
      <c r="H9" s="192">
        <f t="shared" si="3"/>
        <v>5</v>
      </c>
      <c r="I9" s="194">
        <f t="shared" si="3"/>
        <v>106</v>
      </c>
      <c r="J9" s="192">
        <f>SUM(J16,J19,J24,J30,J36)</f>
        <v>6550</v>
      </c>
      <c r="K9" s="192">
        <f t="shared" si="3"/>
        <v>3317</v>
      </c>
      <c r="L9" s="192">
        <f t="shared" si="3"/>
        <v>3233</v>
      </c>
      <c r="M9" s="192">
        <f t="shared" si="3"/>
        <v>1021</v>
      </c>
      <c r="N9" s="192">
        <f t="shared" si="3"/>
        <v>540</v>
      </c>
      <c r="O9" s="192">
        <f t="shared" si="3"/>
        <v>481</v>
      </c>
      <c r="P9" s="192">
        <f t="shared" si="3"/>
        <v>1081</v>
      </c>
      <c r="Q9" s="192">
        <f t="shared" si="3"/>
        <v>547</v>
      </c>
      <c r="R9" s="192">
        <f t="shared" si="3"/>
        <v>534</v>
      </c>
      <c r="S9" s="192"/>
      <c r="T9" s="192"/>
      <c r="U9" s="192">
        <f aca="true" t="shared" si="4" ref="U9:AI9">SUM(U16,U19,U24,U30,U36)</f>
        <v>1087</v>
      </c>
      <c r="V9" s="192">
        <f t="shared" si="4"/>
        <v>554</v>
      </c>
      <c r="W9" s="192">
        <f t="shared" si="4"/>
        <v>533</v>
      </c>
      <c r="X9" s="192">
        <f t="shared" si="4"/>
        <v>1102</v>
      </c>
      <c r="Y9" s="192">
        <f t="shared" si="4"/>
        <v>538</v>
      </c>
      <c r="Z9" s="192">
        <f t="shared" si="4"/>
        <v>564</v>
      </c>
      <c r="AA9" s="192">
        <f t="shared" si="4"/>
        <v>1123</v>
      </c>
      <c r="AB9" s="192">
        <f t="shared" si="4"/>
        <v>557</v>
      </c>
      <c r="AC9" s="192">
        <f t="shared" si="4"/>
        <v>566</v>
      </c>
      <c r="AD9" s="192">
        <f t="shared" si="4"/>
        <v>1136</v>
      </c>
      <c r="AE9" s="192">
        <f t="shared" si="4"/>
        <v>581</v>
      </c>
      <c r="AF9" s="192">
        <f t="shared" si="4"/>
        <v>555</v>
      </c>
      <c r="AG9" s="193">
        <f t="shared" si="4"/>
        <v>658</v>
      </c>
      <c r="AH9" s="192">
        <f t="shared" si="4"/>
        <v>282</v>
      </c>
      <c r="AI9" s="194">
        <f t="shared" si="4"/>
        <v>376</v>
      </c>
      <c r="AJ9" s="258" t="s">
        <v>204</v>
      </c>
    </row>
    <row r="10" spans="2:36" s="202" customFormat="1" ht="7.5" customHeight="1">
      <c r="B10" s="256"/>
      <c r="C10" s="197"/>
      <c r="D10" s="197"/>
      <c r="E10" s="197"/>
      <c r="F10" s="198"/>
      <c r="G10" s="197"/>
      <c r="H10" s="199"/>
      <c r="I10" s="200"/>
      <c r="J10" s="197"/>
      <c r="K10" s="201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  <c r="AH10" s="197"/>
      <c r="AI10" s="200"/>
      <c r="AJ10" s="259"/>
    </row>
    <row r="11" spans="2:36" s="209" customFormat="1" ht="22.5" customHeight="1">
      <c r="B11" s="203" t="s">
        <v>205</v>
      </c>
      <c r="C11" s="163">
        <v>40</v>
      </c>
      <c r="D11" s="163">
        <v>40</v>
      </c>
      <c r="E11" s="163">
        <v>0</v>
      </c>
      <c r="F11" s="211">
        <f>SUM(G11:I11)</f>
        <v>502</v>
      </c>
      <c r="G11" s="294">
        <v>380</v>
      </c>
      <c r="H11" s="294">
        <v>12</v>
      </c>
      <c r="I11" s="296">
        <v>110</v>
      </c>
      <c r="J11" s="271">
        <v>9330</v>
      </c>
      <c r="K11" s="271">
        <v>4780</v>
      </c>
      <c r="L11" s="271">
        <v>4550</v>
      </c>
      <c r="M11" s="271">
        <v>1557</v>
      </c>
      <c r="N11" s="271">
        <v>825</v>
      </c>
      <c r="O11" s="271">
        <v>732</v>
      </c>
      <c r="P11" s="271">
        <v>1505</v>
      </c>
      <c r="Q11" s="271">
        <v>769</v>
      </c>
      <c r="R11" s="271">
        <v>736</v>
      </c>
      <c r="S11" s="207"/>
      <c r="T11" s="207"/>
      <c r="U11" s="271">
        <v>1564</v>
      </c>
      <c r="V11" s="271">
        <v>809</v>
      </c>
      <c r="W11" s="271">
        <v>755</v>
      </c>
      <c r="X11" s="271">
        <v>1502</v>
      </c>
      <c r="Y11" s="271">
        <v>771</v>
      </c>
      <c r="Z11" s="271">
        <v>731</v>
      </c>
      <c r="AA11" s="271">
        <v>1658</v>
      </c>
      <c r="AB11" s="271">
        <v>818</v>
      </c>
      <c r="AC11" s="271">
        <v>840</v>
      </c>
      <c r="AD11" s="271">
        <v>1544</v>
      </c>
      <c r="AE11" s="271">
        <v>788</v>
      </c>
      <c r="AF11" s="271">
        <v>756</v>
      </c>
      <c r="AG11" s="276">
        <v>780</v>
      </c>
      <c r="AH11" s="271">
        <v>303</v>
      </c>
      <c r="AI11" s="272">
        <v>477</v>
      </c>
      <c r="AJ11" s="208" t="s">
        <v>206</v>
      </c>
    </row>
    <row r="12" spans="2:36" s="209" customFormat="1" ht="22.5" customHeight="1">
      <c r="B12" s="203" t="s">
        <v>207</v>
      </c>
      <c r="C12" s="163">
        <v>23</v>
      </c>
      <c r="D12" s="163">
        <v>23</v>
      </c>
      <c r="E12" s="163">
        <v>0</v>
      </c>
      <c r="F12" s="211">
        <f>SUM(G12:I12)</f>
        <v>383</v>
      </c>
      <c r="G12" s="294">
        <v>301</v>
      </c>
      <c r="H12" s="294">
        <v>1</v>
      </c>
      <c r="I12" s="296">
        <v>81</v>
      </c>
      <c r="J12" s="271">
        <v>7843</v>
      </c>
      <c r="K12" s="271">
        <v>3932</v>
      </c>
      <c r="L12" s="271">
        <v>3911</v>
      </c>
      <c r="M12" s="271">
        <v>1319</v>
      </c>
      <c r="N12" s="271">
        <v>659</v>
      </c>
      <c r="O12" s="271">
        <v>660</v>
      </c>
      <c r="P12" s="271">
        <v>1272</v>
      </c>
      <c r="Q12" s="271">
        <v>633</v>
      </c>
      <c r="R12" s="271">
        <v>639</v>
      </c>
      <c r="S12" s="207"/>
      <c r="T12" s="207"/>
      <c r="U12" s="271">
        <v>1366</v>
      </c>
      <c r="V12" s="271">
        <v>667</v>
      </c>
      <c r="W12" s="271">
        <v>699</v>
      </c>
      <c r="X12" s="271">
        <v>1275</v>
      </c>
      <c r="Y12" s="271">
        <v>653</v>
      </c>
      <c r="Z12" s="271">
        <v>622</v>
      </c>
      <c r="AA12" s="271">
        <v>1321</v>
      </c>
      <c r="AB12" s="271">
        <v>645</v>
      </c>
      <c r="AC12" s="271">
        <v>676</v>
      </c>
      <c r="AD12" s="271">
        <v>1290</v>
      </c>
      <c r="AE12" s="271">
        <v>675</v>
      </c>
      <c r="AF12" s="271">
        <v>615</v>
      </c>
      <c r="AG12" s="276">
        <v>567</v>
      </c>
      <c r="AH12" s="271">
        <v>211</v>
      </c>
      <c r="AI12" s="272">
        <v>356</v>
      </c>
      <c r="AJ12" s="208" t="s">
        <v>208</v>
      </c>
    </row>
    <row r="13" spans="2:36" s="209" customFormat="1" ht="22.5" customHeight="1">
      <c r="B13" s="203" t="s">
        <v>209</v>
      </c>
      <c r="C13" s="163">
        <v>13</v>
      </c>
      <c r="D13" s="163">
        <v>13</v>
      </c>
      <c r="E13" s="163">
        <v>0</v>
      </c>
      <c r="F13" s="211">
        <f>SUM(G13:I13)</f>
        <v>144</v>
      </c>
      <c r="G13" s="294">
        <v>99</v>
      </c>
      <c r="H13" s="294">
        <v>4</v>
      </c>
      <c r="I13" s="296">
        <v>41</v>
      </c>
      <c r="J13" s="271">
        <v>2291</v>
      </c>
      <c r="K13" s="271">
        <v>1175</v>
      </c>
      <c r="L13" s="271">
        <v>1116</v>
      </c>
      <c r="M13" s="271">
        <v>361</v>
      </c>
      <c r="N13" s="271">
        <v>185</v>
      </c>
      <c r="O13" s="271">
        <v>176</v>
      </c>
      <c r="P13" s="271">
        <v>360</v>
      </c>
      <c r="Q13" s="271">
        <v>184</v>
      </c>
      <c r="R13" s="271">
        <v>176</v>
      </c>
      <c r="S13" s="207"/>
      <c r="T13" s="207"/>
      <c r="U13" s="271">
        <v>382</v>
      </c>
      <c r="V13" s="271">
        <v>196</v>
      </c>
      <c r="W13" s="271">
        <v>186</v>
      </c>
      <c r="X13" s="271">
        <v>369</v>
      </c>
      <c r="Y13" s="271">
        <v>180</v>
      </c>
      <c r="Z13" s="271">
        <v>189</v>
      </c>
      <c r="AA13" s="271">
        <v>437</v>
      </c>
      <c r="AB13" s="271">
        <v>220</v>
      </c>
      <c r="AC13" s="271">
        <v>217</v>
      </c>
      <c r="AD13" s="271">
        <v>382</v>
      </c>
      <c r="AE13" s="271">
        <v>210</v>
      </c>
      <c r="AF13" s="271">
        <v>172</v>
      </c>
      <c r="AG13" s="276">
        <v>227</v>
      </c>
      <c r="AH13" s="271">
        <v>91</v>
      </c>
      <c r="AI13" s="272">
        <v>136</v>
      </c>
      <c r="AJ13" s="208" t="s">
        <v>210</v>
      </c>
    </row>
    <row r="14" spans="2:36" s="209" customFormat="1" ht="22.5" customHeight="1">
      <c r="B14" s="203" t="s">
        <v>211</v>
      </c>
      <c r="C14" s="163">
        <v>6</v>
      </c>
      <c r="D14" s="163">
        <v>6</v>
      </c>
      <c r="E14" s="163">
        <v>0</v>
      </c>
      <c r="F14" s="211">
        <f>SUM(G14:I14)</f>
        <v>88</v>
      </c>
      <c r="G14" s="294">
        <v>70</v>
      </c>
      <c r="H14" s="294">
        <v>0</v>
      </c>
      <c r="I14" s="296">
        <v>18</v>
      </c>
      <c r="J14" s="271">
        <v>1636</v>
      </c>
      <c r="K14" s="271">
        <v>838</v>
      </c>
      <c r="L14" s="271">
        <v>798</v>
      </c>
      <c r="M14" s="271">
        <v>253</v>
      </c>
      <c r="N14" s="271">
        <v>127</v>
      </c>
      <c r="O14" s="271">
        <v>126</v>
      </c>
      <c r="P14" s="271">
        <v>277</v>
      </c>
      <c r="Q14" s="271">
        <v>146</v>
      </c>
      <c r="R14" s="271">
        <v>131</v>
      </c>
      <c r="S14" s="207"/>
      <c r="T14" s="207"/>
      <c r="U14" s="271">
        <v>272</v>
      </c>
      <c r="V14" s="271">
        <v>146</v>
      </c>
      <c r="W14" s="271">
        <v>126</v>
      </c>
      <c r="X14" s="271">
        <v>274</v>
      </c>
      <c r="Y14" s="271">
        <v>147</v>
      </c>
      <c r="Z14" s="271">
        <v>127</v>
      </c>
      <c r="AA14" s="271">
        <v>273</v>
      </c>
      <c r="AB14" s="271">
        <v>129</v>
      </c>
      <c r="AC14" s="271">
        <v>144</v>
      </c>
      <c r="AD14" s="271">
        <v>287</v>
      </c>
      <c r="AE14" s="271">
        <v>143</v>
      </c>
      <c r="AF14" s="271">
        <v>144</v>
      </c>
      <c r="AG14" s="276">
        <v>134</v>
      </c>
      <c r="AH14" s="271">
        <v>63</v>
      </c>
      <c r="AI14" s="272">
        <v>71</v>
      </c>
      <c r="AJ14" s="208" t="s">
        <v>212</v>
      </c>
    </row>
    <row r="15" spans="2:36" s="202" customFormat="1" ht="7.5" customHeight="1">
      <c r="B15" s="256"/>
      <c r="C15" s="210"/>
      <c r="D15" s="210"/>
      <c r="E15" s="210"/>
      <c r="F15" s="211"/>
      <c r="G15" s="210"/>
      <c r="H15" s="212"/>
      <c r="I15" s="213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H15" s="210"/>
      <c r="AI15" s="213"/>
      <c r="AJ15" s="208" t="s">
        <v>213</v>
      </c>
    </row>
    <row r="16" spans="2:36" s="195" customFormat="1" ht="22.5" customHeight="1">
      <c r="B16" s="257" t="s">
        <v>214</v>
      </c>
      <c r="C16" s="261">
        <f>SUM(C17)</f>
        <v>3</v>
      </c>
      <c r="D16" s="261">
        <f aca="true" t="shared" si="5" ref="D16:R16">SUM(D17)</f>
        <v>3</v>
      </c>
      <c r="E16" s="261">
        <f t="shared" si="5"/>
        <v>0</v>
      </c>
      <c r="F16" s="262">
        <f t="shared" si="5"/>
        <v>30</v>
      </c>
      <c r="G16" s="261">
        <f t="shared" si="5"/>
        <v>23</v>
      </c>
      <c r="H16" s="261">
        <f t="shared" si="5"/>
        <v>0</v>
      </c>
      <c r="I16" s="263">
        <f t="shared" si="5"/>
        <v>7</v>
      </c>
      <c r="J16" s="261">
        <f t="shared" si="5"/>
        <v>485</v>
      </c>
      <c r="K16" s="261">
        <f t="shared" si="5"/>
        <v>276</v>
      </c>
      <c r="L16" s="261">
        <f t="shared" si="5"/>
        <v>209</v>
      </c>
      <c r="M16" s="261">
        <f t="shared" si="5"/>
        <v>77</v>
      </c>
      <c r="N16" s="261">
        <f t="shared" si="5"/>
        <v>47</v>
      </c>
      <c r="O16" s="261">
        <f t="shared" si="5"/>
        <v>30</v>
      </c>
      <c r="P16" s="261">
        <f t="shared" si="5"/>
        <v>72</v>
      </c>
      <c r="Q16" s="261">
        <f t="shared" si="5"/>
        <v>42</v>
      </c>
      <c r="R16" s="261">
        <f t="shared" si="5"/>
        <v>30</v>
      </c>
      <c r="S16" s="261"/>
      <c r="T16" s="261"/>
      <c r="U16" s="261">
        <f aca="true" t="shared" si="6" ref="U16:AI16">SUM(U17)</f>
        <v>75</v>
      </c>
      <c r="V16" s="261">
        <f t="shared" si="6"/>
        <v>43</v>
      </c>
      <c r="W16" s="261">
        <f t="shared" si="6"/>
        <v>32</v>
      </c>
      <c r="X16" s="261">
        <f t="shared" si="6"/>
        <v>84</v>
      </c>
      <c r="Y16" s="261">
        <f t="shared" si="6"/>
        <v>41</v>
      </c>
      <c r="Z16" s="261">
        <f t="shared" si="6"/>
        <v>43</v>
      </c>
      <c r="AA16" s="261">
        <f t="shared" si="6"/>
        <v>77</v>
      </c>
      <c r="AB16" s="261">
        <f t="shared" si="6"/>
        <v>45</v>
      </c>
      <c r="AC16" s="261">
        <f t="shared" si="6"/>
        <v>32</v>
      </c>
      <c r="AD16" s="261">
        <f t="shared" si="6"/>
        <v>100</v>
      </c>
      <c r="AE16" s="261">
        <f t="shared" si="6"/>
        <v>58</v>
      </c>
      <c r="AF16" s="261">
        <f t="shared" si="6"/>
        <v>42</v>
      </c>
      <c r="AG16" s="262">
        <f t="shared" si="6"/>
        <v>54</v>
      </c>
      <c r="AH16" s="261">
        <f t="shared" si="6"/>
        <v>23</v>
      </c>
      <c r="AI16" s="263">
        <f t="shared" si="6"/>
        <v>31</v>
      </c>
      <c r="AJ16" s="260" t="s">
        <v>215</v>
      </c>
    </row>
    <row r="17" spans="2:36" s="209" customFormat="1" ht="22.5" customHeight="1">
      <c r="B17" s="203" t="s">
        <v>216</v>
      </c>
      <c r="C17" s="207">
        <v>3</v>
      </c>
      <c r="D17" s="207">
        <v>3</v>
      </c>
      <c r="E17" s="207">
        <v>0</v>
      </c>
      <c r="F17" s="211">
        <f>SUM(G17:I17)</f>
        <v>30</v>
      </c>
      <c r="G17" s="205">
        <v>23</v>
      </c>
      <c r="H17" s="214">
        <v>0</v>
      </c>
      <c r="I17" s="215">
        <v>7</v>
      </c>
      <c r="J17" s="271">
        <v>485</v>
      </c>
      <c r="K17" s="271">
        <v>276</v>
      </c>
      <c r="L17" s="271">
        <v>209</v>
      </c>
      <c r="M17" s="271">
        <v>77</v>
      </c>
      <c r="N17" s="271">
        <v>47</v>
      </c>
      <c r="O17" s="271">
        <v>30</v>
      </c>
      <c r="P17" s="271">
        <v>72</v>
      </c>
      <c r="Q17" s="271">
        <v>42</v>
      </c>
      <c r="R17" s="271">
        <v>30</v>
      </c>
      <c r="S17" s="216"/>
      <c r="T17" s="216"/>
      <c r="U17" s="271">
        <v>75</v>
      </c>
      <c r="V17" s="271">
        <v>43</v>
      </c>
      <c r="W17" s="271">
        <v>32</v>
      </c>
      <c r="X17" s="271">
        <v>84</v>
      </c>
      <c r="Y17" s="271">
        <v>41</v>
      </c>
      <c r="Z17" s="271">
        <v>43</v>
      </c>
      <c r="AA17" s="271">
        <v>77</v>
      </c>
      <c r="AB17" s="271">
        <v>45</v>
      </c>
      <c r="AC17" s="271">
        <v>32</v>
      </c>
      <c r="AD17" s="271">
        <v>100</v>
      </c>
      <c r="AE17" s="271">
        <v>58</v>
      </c>
      <c r="AF17" s="271">
        <v>42</v>
      </c>
      <c r="AG17" s="276">
        <v>54</v>
      </c>
      <c r="AH17" s="271">
        <v>23</v>
      </c>
      <c r="AI17" s="272">
        <v>31</v>
      </c>
      <c r="AJ17" s="208" t="s">
        <v>217</v>
      </c>
    </row>
    <row r="18" spans="2:36" s="202" customFormat="1" ht="7.5" customHeight="1">
      <c r="B18" s="256"/>
      <c r="C18" s="210"/>
      <c r="D18" s="210"/>
      <c r="E18" s="210"/>
      <c r="F18" s="211"/>
      <c r="G18" s="210"/>
      <c r="H18" s="212"/>
      <c r="I18" s="213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1"/>
      <c r="AH18" s="210"/>
      <c r="AI18" s="213"/>
      <c r="AJ18" s="208"/>
    </row>
    <row r="19" spans="2:36" s="195" customFormat="1" ht="22.5" customHeight="1">
      <c r="B19" s="257" t="s">
        <v>218</v>
      </c>
      <c r="C19" s="261">
        <f aca="true" t="shared" si="7" ref="C19:R19">SUM(C20:C22)</f>
        <v>6</v>
      </c>
      <c r="D19" s="261">
        <f t="shared" si="7"/>
        <v>6</v>
      </c>
      <c r="E19" s="261">
        <f t="shared" si="7"/>
        <v>0</v>
      </c>
      <c r="F19" s="262">
        <f>SUM(F20:F22)</f>
        <v>68</v>
      </c>
      <c r="G19" s="261">
        <f t="shared" si="7"/>
        <v>49</v>
      </c>
      <c r="H19" s="264">
        <f t="shared" si="7"/>
        <v>0</v>
      </c>
      <c r="I19" s="263">
        <f t="shared" si="7"/>
        <v>19</v>
      </c>
      <c r="J19" s="261">
        <f t="shared" si="7"/>
        <v>1092</v>
      </c>
      <c r="K19" s="261">
        <f t="shared" si="7"/>
        <v>562</v>
      </c>
      <c r="L19" s="261">
        <f t="shared" si="7"/>
        <v>530</v>
      </c>
      <c r="M19" s="261">
        <f t="shared" si="7"/>
        <v>149</v>
      </c>
      <c r="N19" s="261">
        <f t="shared" si="7"/>
        <v>86</v>
      </c>
      <c r="O19" s="261">
        <f t="shared" si="7"/>
        <v>63</v>
      </c>
      <c r="P19" s="261">
        <f t="shared" si="7"/>
        <v>173</v>
      </c>
      <c r="Q19" s="261">
        <f t="shared" si="7"/>
        <v>74</v>
      </c>
      <c r="R19" s="261">
        <f t="shared" si="7"/>
        <v>99</v>
      </c>
      <c r="S19" s="261"/>
      <c r="T19" s="261"/>
      <c r="U19" s="261">
        <f aca="true" t="shared" si="8" ref="U19:AH19">SUM(U20:U22)</f>
        <v>189</v>
      </c>
      <c r="V19" s="261">
        <f t="shared" si="8"/>
        <v>100</v>
      </c>
      <c r="W19" s="261">
        <f t="shared" si="8"/>
        <v>89</v>
      </c>
      <c r="X19" s="261">
        <f t="shared" si="8"/>
        <v>200</v>
      </c>
      <c r="Y19" s="261">
        <f t="shared" si="8"/>
        <v>97</v>
      </c>
      <c r="Z19" s="261">
        <f t="shared" si="8"/>
        <v>103</v>
      </c>
      <c r="AA19" s="261">
        <f t="shared" si="8"/>
        <v>183</v>
      </c>
      <c r="AB19" s="261">
        <f t="shared" si="8"/>
        <v>94</v>
      </c>
      <c r="AC19" s="261">
        <f t="shared" si="8"/>
        <v>89</v>
      </c>
      <c r="AD19" s="261">
        <f t="shared" si="8"/>
        <v>198</v>
      </c>
      <c r="AE19" s="261">
        <f t="shared" si="8"/>
        <v>111</v>
      </c>
      <c r="AF19" s="261">
        <f t="shared" si="8"/>
        <v>87</v>
      </c>
      <c r="AG19" s="262">
        <f t="shared" si="8"/>
        <v>113</v>
      </c>
      <c r="AH19" s="261">
        <f t="shared" si="8"/>
        <v>46</v>
      </c>
      <c r="AI19" s="263">
        <f>SUM(AI20:AI22)</f>
        <v>67</v>
      </c>
      <c r="AJ19" s="260" t="s">
        <v>219</v>
      </c>
    </row>
    <row r="20" spans="2:36" s="209" customFormat="1" ht="22.5" customHeight="1">
      <c r="B20" s="203" t="s">
        <v>220</v>
      </c>
      <c r="C20" s="163">
        <v>1</v>
      </c>
      <c r="D20" s="163">
        <v>1</v>
      </c>
      <c r="E20" s="163">
        <v>0</v>
      </c>
      <c r="F20" s="211">
        <f>SUM(G20:I20)</f>
        <v>7</v>
      </c>
      <c r="G20" s="294">
        <v>6</v>
      </c>
      <c r="H20" s="214">
        <v>0</v>
      </c>
      <c r="I20" s="296">
        <v>1</v>
      </c>
      <c r="J20" s="271">
        <v>77</v>
      </c>
      <c r="K20" s="271">
        <v>44</v>
      </c>
      <c r="L20" s="271">
        <v>33</v>
      </c>
      <c r="M20" s="271">
        <v>11</v>
      </c>
      <c r="N20" s="271">
        <v>9</v>
      </c>
      <c r="O20" s="271">
        <v>2</v>
      </c>
      <c r="P20" s="271">
        <v>15</v>
      </c>
      <c r="Q20" s="271">
        <v>7</v>
      </c>
      <c r="R20" s="271">
        <v>8</v>
      </c>
      <c r="S20" s="216"/>
      <c r="T20" s="216"/>
      <c r="U20" s="271">
        <v>9</v>
      </c>
      <c r="V20" s="271">
        <v>3</v>
      </c>
      <c r="W20" s="271">
        <v>6</v>
      </c>
      <c r="X20" s="271">
        <v>16</v>
      </c>
      <c r="Y20" s="271">
        <v>11</v>
      </c>
      <c r="Z20" s="271">
        <v>5</v>
      </c>
      <c r="AA20" s="271">
        <v>11</v>
      </c>
      <c r="AB20" s="271">
        <v>7</v>
      </c>
      <c r="AC20" s="271">
        <v>4</v>
      </c>
      <c r="AD20" s="271">
        <v>15</v>
      </c>
      <c r="AE20" s="271">
        <v>7</v>
      </c>
      <c r="AF20" s="271">
        <v>8</v>
      </c>
      <c r="AG20" s="276">
        <v>13</v>
      </c>
      <c r="AH20" s="271">
        <v>3</v>
      </c>
      <c r="AI20" s="272">
        <v>10</v>
      </c>
      <c r="AJ20" s="208" t="s">
        <v>220</v>
      </c>
    </row>
    <row r="21" spans="2:36" s="209" customFormat="1" ht="22.5" customHeight="1">
      <c r="B21" s="203" t="s">
        <v>221</v>
      </c>
      <c r="C21" s="163">
        <v>1</v>
      </c>
      <c r="D21" s="163">
        <v>1</v>
      </c>
      <c r="E21" s="163">
        <v>0</v>
      </c>
      <c r="F21" s="211">
        <f>SUM(G21:I21)</f>
        <v>15</v>
      </c>
      <c r="G21" s="294">
        <v>12</v>
      </c>
      <c r="H21" s="214">
        <v>0</v>
      </c>
      <c r="I21" s="296">
        <v>3</v>
      </c>
      <c r="J21" s="271">
        <v>271</v>
      </c>
      <c r="K21" s="271">
        <v>140</v>
      </c>
      <c r="L21" s="271">
        <v>131</v>
      </c>
      <c r="M21" s="271">
        <v>39</v>
      </c>
      <c r="N21" s="271">
        <v>21</v>
      </c>
      <c r="O21" s="271">
        <v>18</v>
      </c>
      <c r="P21" s="271">
        <v>45</v>
      </c>
      <c r="Q21" s="271">
        <v>19</v>
      </c>
      <c r="R21" s="271">
        <v>26</v>
      </c>
      <c r="S21" s="216"/>
      <c r="T21" s="216"/>
      <c r="U21" s="271">
        <v>44</v>
      </c>
      <c r="V21" s="271">
        <v>28</v>
      </c>
      <c r="W21" s="271">
        <v>16</v>
      </c>
      <c r="X21" s="271">
        <v>50</v>
      </c>
      <c r="Y21" s="271">
        <v>25</v>
      </c>
      <c r="Z21" s="271">
        <v>25</v>
      </c>
      <c r="AA21" s="271">
        <v>50</v>
      </c>
      <c r="AB21" s="271">
        <v>25</v>
      </c>
      <c r="AC21" s="271">
        <v>25</v>
      </c>
      <c r="AD21" s="271">
        <v>43</v>
      </c>
      <c r="AE21" s="271">
        <v>22</v>
      </c>
      <c r="AF21" s="271">
        <v>21</v>
      </c>
      <c r="AG21" s="276">
        <v>24</v>
      </c>
      <c r="AH21" s="271">
        <v>11</v>
      </c>
      <c r="AI21" s="272">
        <v>13</v>
      </c>
      <c r="AJ21" s="208" t="s">
        <v>221</v>
      </c>
    </row>
    <row r="22" spans="2:36" s="209" customFormat="1" ht="22.5" customHeight="1">
      <c r="B22" s="203" t="s">
        <v>222</v>
      </c>
      <c r="C22" s="163">
        <v>4</v>
      </c>
      <c r="D22" s="163">
        <v>4</v>
      </c>
      <c r="E22" s="163">
        <v>0</v>
      </c>
      <c r="F22" s="211">
        <f>SUM(G22:I22)</f>
        <v>46</v>
      </c>
      <c r="G22" s="294">
        <v>31</v>
      </c>
      <c r="H22" s="214">
        <v>0</v>
      </c>
      <c r="I22" s="296">
        <v>15</v>
      </c>
      <c r="J22" s="271">
        <v>744</v>
      </c>
      <c r="K22" s="271">
        <v>378</v>
      </c>
      <c r="L22" s="271">
        <v>366</v>
      </c>
      <c r="M22" s="271">
        <v>99</v>
      </c>
      <c r="N22" s="271">
        <v>56</v>
      </c>
      <c r="O22" s="271">
        <v>43</v>
      </c>
      <c r="P22" s="271">
        <v>113</v>
      </c>
      <c r="Q22" s="271">
        <v>48</v>
      </c>
      <c r="R22" s="271">
        <v>65</v>
      </c>
      <c r="S22" s="216"/>
      <c r="T22" s="216"/>
      <c r="U22" s="271">
        <v>136</v>
      </c>
      <c r="V22" s="271">
        <v>69</v>
      </c>
      <c r="W22" s="271">
        <v>67</v>
      </c>
      <c r="X22" s="271">
        <v>134</v>
      </c>
      <c r="Y22" s="271">
        <v>61</v>
      </c>
      <c r="Z22" s="271">
        <v>73</v>
      </c>
      <c r="AA22" s="271">
        <v>122</v>
      </c>
      <c r="AB22" s="271">
        <v>62</v>
      </c>
      <c r="AC22" s="271">
        <v>60</v>
      </c>
      <c r="AD22" s="271">
        <v>140</v>
      </c>
      <c r="AE22" s="271">
        <v>82</v>
      </c>
      <c r="AF22" s="271">
        <v>58</v>
      </c>
      <c r="AG22" s="276">
        <v>76</v>
      </c>
      <c r="AH22" s="271">
        <v>32</v>
      </c>
      <c r="AI22" s="272">
        <v>44</v>
      </c>
      <c r="AJ22" s="208" t="s">
        <v>222</v>
      </c>
    </row>
    <row r="23" spans="2:36" s="202" customFormat="1" ht="7.5" customHeight="1">
      <c r="B23" s="256"/>
      <c r="C23" s="210"/>
      <c r="D23" s="210"/>
      <c r="E23" s="210"/>
      <c r="F23" s="211"/>
      <c r="G23" s="210"/>
      <c r="H23" s="212"/>
      <c r="I23" s="213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1"/>
      <c r="AH23" s="210"/>
      <c r="AI23" s="213"/>
      <c r="AJ23" s="208"/>
    </row>
    <row r="24" spans="2:36" s="195" customFormat="1" ht="22.5" customHeight="1">
      <c r="B24" s="257" t="s">
        <v>223</v>
      </c>
      <c r="C24" s="261">
        <f>SUM(C25:C28)</f>
        <v>11</v>
      </c>
      <c r="D24" s="261">
        <f aca="true" t="shared" si="9" ref="D24:R24">SUM(D25:D28)</f>
        <v>11</v>
      </c>
      <c r="E24" s="261">
        <f t="shared" si="9"/>
        <v>0</v>
      </c>
      <c r="F24" s="262">
        <f>SUM(F25:F28)</f>
        <v>163</v>
      </c>
      <c r="G24" s="261">
        <f t="shared" si="9"/>
        <v>112</v>
      </c>
      <c r="H24" s="261">
        <f t="shared" si="9"/>
        <v>0</v>
      </c>
      <c r="I24" s="263">
        <f t="shared" si="9"/>
        <v>51</v>
      </c>
      <c r="J24" s="261">
        <f t="shared" si="9"/>
        <v>2835</v>
      </c>
      <c r="K24" s="261">
        <f t="shared" si="9"/>
        <v>1444</v>
      </c>
      <c r="L24" s="261">
        <f t="shared" si="9"/>
        <v>1391</v>
      </c>
      <c r="M24" s="261">
        <f t="shared" si="9"/>
        <v>442</v>
      </c>
      <c r="N24" s="261">
        <f t="shared" si="9"/>
        <v>231</v>
      </c>
      <c r="O24" s="261">
        <f t="shared" si="9"/>
        <v>211</v>
      </c>
      <c r="P24" s="261">
        <f t="shared" si="9"/>
        <v>499</v>
      </c>
      <c r="Q24" s="261">
        <f t="shared" si="9"/>
        <v>263</v>
      </c>
      <c r="R24" s="261">
        <f t="shared" si="9"/>
        <v>236</v>
      </c>
      <c r="S24" s="261"/>
      <c r="T24" s="261"/>
      <c r="U24" s="261">
        <f aca="true" t="shared" si="10" ref="U24:AI24">SUM(U25:U28)</f>
        <v>459</v>
      </c>
      <c r="V24" s="261">
        <f t="shared" si="10"/>
        <v>229</v>
      </c>
      <c r="W24" s="261">
        <f t="shared" si="10"/>
        <v>230</v>
      </c>
      <c r="X24" s="261">
        <f t="shared" si="10"/>
        <v>476</v>
      </c>
      <c r="Y24" s="261">
        <f t="shared" si="10"/>
        <v>244</v>
      </c>
      <c r="Z24" s="261">
        <f t="shared" si="10"/>
        <v>232</v>
      </c>
      <c r="AA24" s="261">
        <f t="shared" si="10"/>
        <v>482</v>
      </c>
      <c r="AB24" s="261">
        <f t="shared" si="10"/>
        <v>240</v>
      </c>
      <c r="AC24" s="261">
        <f t="shared" si="10"/>
        <v>242</v>
      </c>
      <c r="AD24" s="261">
        <f t="shared" si="10"/>
        <v>477</v>
      </c>
      <c r="AE24" s="261">
        <f t="shared" si="10"/>
        <v>237</v>
      </c>
      <c r="AF24" s="261">
        <f t="shared" si="10"/>
        <v>240</v>
      </c>
      <c r="AG24" s="262">
        <f t="shared" si="10"/>
        <v>251</v>
      </c>
      <c r="AH24" s="261">
        <f t="shared" si="10"/>
        <v>109</v>
      </c>
      <c r="AI24" s="263">
        <f t="shared" si="10"/>
        <v>142</v>
      </c>
      <c r="AJ24" s="260" t="s">
        <v>223</v>
      </c>
    </row>
    <row r="25" spans="2:36" s="209" customFormat="1" ht="22.5" customHeight="1">
      <c r="B25" s="203" t="s">
        <v>224</v>
      </c>
      <c r="C25" s="163">
        <v>1</v>
      </c>
      <c r="D25" s="163">
        <v>1</v>
      </c>
      <c r="E25" s="163">
        <v>0</v>
      </c>
      <c r="F25" s="211">
        <f>SUM(G25:I25)</f>
        <v>18</v>
      </c>
      <c r="G25" s="294">
        <v>12</v>
      </c>
      <c r="H25" s="214">
        <v>0</v>
      </c>
      <c r="I25" s="296">
        <v>6</v>
      </c>
      <c r="J25" s="271">
        <v>284</v>
      </c>
      <c r="K25" s="271">
        <v>138</v>
      </c>
      <c r="L25" s="271">
        <v>146</v>
      </c>
      <c r="M25" s="271">
        <v>48</v>
      </c>
      <c r="N25" s="271">
        <v>23</v>
      </c>
      <c r="O25" s="271">
        <v>25</v>
      </c>
      <c r="P25" s="271">
        <v>53</v>
      </c>
      <c r="Q25" s="271">
        <v>30</v>
      </c>
      <c r="R25" s="271">
        <v>23</v>
      </c>
      <c r="S25" s="216"/>
      <c r="T25" s="216"/>
      <c r="U25" s="271">
        <v>42</v>
      </c>
      <c r="V25" s="271">
        <v>20</v>
      </c>
      <c r="W25" s="271">
        <v>22</v>
      </c>
      <c r="X25" s="271">
        <v>46</v>
      </c>
      <c r="Y25" s="271">
        <v>25</v>
      </c>
      <c r="Z25" s="271">
        <v>21</v>
      </c>
      <c r="AA25" s="271">
        <v>46</v>
      </c>
      <c r="AB25" s="271">
        <v>15</v>
      </c>
      <c r="AC25" s="271">
        <v>31</v>
      </c>
      <c r="AD25" s="271">
        <v>49</v>
      </c>
      <c r="AE25" s="271">
        <v>25</v>
      </c>
      <c r="AF25" s="271">
        <v>24</v>
      </c>
      <c r="AG25" s="276">
        <v>25</v>
      </c>
      <c r="AH25" s="271">
        <v>12</v>
      </c>
      <c r="AI25" s="272">
        <v>13</v>
      </c>
      <c r="AJ25" s="208" t="s">
        <v>224</v>
      </c>
    </row>
    <row r="26" spans="2:36" s="209" customFormat="1" ht="22.5" customHeight="1">
      <c r="B26" s="203" t="s">
        <v>225</v>
      </c>
      <c r="C26" s="163">
        <v>3</v>
      </c>
      <c r="D26" s="163">
        <v>3</v>
      </c>
      <c r="E26" s="163">
        <v>0</v>
      </c>
      <c r="F26" s="211">
        <f>SUM(G26:I26)</f>
        <v>53</v>
      </c>
      <c r="G26" s="294">
        <v>36</v>
      </c>
      <c r="H26" s="214">
        <v>0</v>
      </c>
      <c r="I26" s="296">
        <v>17</v>
      </c>
      <c r="J26" s="271">
        <v>932</v>
      </c>
      <c r="K26" s="271">
        <v>471</v>
      </c>
      <c r="L26" s="271">
        <v>461</v>
      </c>
      <c r="M26" s="271">
        <v>160</v>
      </c>
      <c r="N26" s="271">
        <v>90</v>
      </c>
      <c r="O26" s="271">
        <v>70</v>
      </c>
      <c r="P26" s="271">
        <v>152</v>
      </c>
      <c r="Q26" s="271">
        <v>73</v>
      </c>
      <c r="R26" s="271">
        <v>79</v>
      </c>
      <c r="S26" s="216"/>
      <c r="T26" s="216"/>
      <c r="U26" s="271">
        <v>164</v>
      </c>
      <c r="V26" s="271">
        <v>80</v>
      </c>
      <c r="W26" s="271">
        <v>84</v>
      </c>
      <c r="X26" s="271">
        <v>153</v>
      </c>
      <c r="Y26" s="271">
        <v>77</v>
      </c>
      <c r="Z26" s="271">
        <v>76</v>
      </c>
      <c r="AA26" s="271">
        <v>154</v>
      </c>
      <c r="AB26" s="271">
        <v>85</v>
      </c>
      <c r="AC26" s="271">
        <v>69</v>
      </c>
      <c r="AD26" s="271">
        <v>149</v>
      </c>
      <c r="AE26" s="271">
        <v>66</v>
      </c>
      <c r="AF26" s="271">
        <v>83</v>
      </c>
      <c r="AG26" s="276">
        <v>79</v>
      </c>
      <c r="AH26" s="271">
        <v>36</v>
      </c>
      <c r="AI26" s="272">
        <v>43</v>
      </c>
      <c r="AJ26" s="208" t="s">
        <v>225</v>
      </c>
    </row>
    <row r="27" spans="2:36" s="209" customFormat="1" ht="22.5" customHeight="1">
      <c r="B27" s="203" t="s">
        <v>226</v>
      </c>
      <c r="C27" s="163">
        <v>5</v>
      </c>
      <c r="D27" s="163">
        <v>5</v>
      </c>
      <c r="E27" s="163">
        <v>0</v>
      </c>
      <c r="F27" s="211">
        <f>SUM(G27:I27)</f>
        <v>49</v>
      </c>
      <c r="G27" s="294">
        <v>34</v>
      </c>
      <c r="H27" s="214">
        <v>0</v>
      </c>
      <c r="I27" s="296">
        <v>15</v>
      </c>
      <c r="J27" s="271">
        <v>818</v>
      </c>
      <c r="K27" s="271">
        <v>414</v>
      </c>
      <c r="L27" s="271">
        <v>404</v>
      </c>
      <c r="M27" s="271">
        <v>114</v>
      </c>
      <c r="N27" s="271">
        <v>51</v>
      </c>
      <c r="O27" s="271">
        <v>63</v>
      </c>
      <c r="P27" s="271">
        <v>157</v>
      </c>
      <c r="Q27" s="271">
        <v>85</v>
      </c>
      <c r="R27" s="271">
        <v>72</v>
      </c>
      <c r="S27" s="216"/>
      <c r="T27" s="216"/>
      <c r="U27" s="271">
        <v>123</v>
      </c>
      <c r="V27" s="271">
        <v>62</v>
      </c>
      <c r="W27" s="271">
        <v>61</v>
      </c>
      <c r="X27" s="271">
        <v>138</v>
      </c>
      <c r="Y27" s="271">
        <v>68</v>
      </c>
      <c r="Z27" s="271">
        <v>70</v>
      </c>
      <c r="AA27" s="271">
        <v>142</v>
      </c>
      <c r="AB27" s="271">
        <v>75</v>
      </c>
      <c r="AC27" s="271">
        <v>67</v>
      </c>
      <c r="AD27" s="271">
        <v>144</v>
      </c>
      <c r="AE27" s="271">
        <v>73</v>
      </c>
      <c r="AF27" s="271">
        <v>71</v>
      </c>
      <c r="AG27" s="276">
        <v>84</v>
      </c>
      <c r="AH27" s="271">
        <v>34</v>
      </c>
      <c r="AI27" s="272">
        <v>50</v>
      </c>
      <c r="AJ27" s="208" t="s">
        <v>226</v>
      </c>
    </row>
    <row r="28" spans="2:36" s="209" customFormat="1" ht="22.5" customHeight="1">
      <c r="B28" s="203" t="s">
        <v>227</v>
      </c>
      <c r="C28" s="163">
        <v>2</v>
      </c>
      <c r="D28" s="163">
        <v>2</v>
      </c>
      <c r="E28" s="163">
        <v>0</v>
      </c>
      <c r="F28" s="211">
        <f>SUM(G28:I28)</f>
        <v>43</v>
      </c>
      <c r="G28" s="294">
        <v>30</v>
      </c>
      <c r="H28" s="214">
        <v>0</v>
      </c>
      <c r="I28" s="296">
        <v>13</v>
      </c>
      <c r="J28" s="271">
        <v>801</v>
      </c>
      <c r="K28" s="271">
        <v>421</v>
      </c>
      <c r="L28" s="271">
        <v>380</v>
      </c>
      <c r="M28" s="271">
        <v>120</v>
      </c>
      <c r="N28" s="271">
        <v>67</v>
      </c>
      <c r="O28" s="271">
        <v>53</v>
      </c>
      <c r="P28" s="271">
        <v>137</v>
      </c>
      <c r="Q28" s="271">
        <v>75</v>
      </c>
      <c r="R28" s="271">
        <v>62</v>
      </c>
      <c r="S28" s="216"/>
      <c r="T28" s="216"/>
      <c r="U28" s="271">
        <v>130</v>
      </c>
      <c r="V28" s="271">
        <v>67</v>
      </c>
      <c r="W28" s="271">
        <v>63</v>
      </c>
      <c r="X28" s="271">
        <v>139</v>
      </c>
      <c r="Y28" s="271">
        <v>74</v>
      </c>
      <c r="Z28" s="271">
        <v>65</v>
      </c>
      <c r="AA28" s="271">
        <v>140</v>
      </c>
      <c r="AB28" s="271">
        <v>65</v>
      </c>
      <c r="AC28" s="271">
        <v>75</v>
      </c>
      <c r="AD28" s="271">
        <v>135</v>
      </c>
      <c r="AE28" s="271">
        <v>73</v>
      </c>
      <c r="AF28" s="271">
        <v>62</v>
      </c>
      <c r="AG28" s="276">
        <v>63</v>
      </c>
      <c r="AH28" s="271">
        <v>27</v>
      </c>
      <c r="AI28" s="272">
        <v>36</v>
      </c>
      <c r="AJ28" s="208" t="s">
        <v>227</v>
      </c>
    </row>
    <row r="29" spans="2:36" s="202" customFormat="1" ht="7.5" customHeight="1">
      <c r="B29" s="256"/>
      <c r="C29" s="210"/>
      <c r="D29" s="210"/>
      <c r="E29" s="210"/>
      <c r="F29" s="211"/>
      <c r="G29" s="210"/>
      <c r="H29" s="212"/>
      <c r="I29" s="213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1"/>
      <c r="AH29" s="210"/>
      <c r="AI29" s="213"/>
      <c r="AJ29" s="208"/>
    </row>
    <row r="30" spans="2:36" s="195" customFormat="1" ht="22.5" customHeight="1">
      <c r="B30" s="257" t="s">
        <v>228</v>
      </c>
      <c r="C30" s="261">
        <f aca="true" t="shared" si="11" ref="C30:R30">SUM(C31:C34)</f>
        <v>12</v>
      </c>
      <c r="D30" s="261">
        <f t="shared" si="11"/>
        <v>12</v>
      </c>
      <c r="E30" s="261">
        <f t="shared" si="11"/>
        <v>0</v>
      </c>
      <c r="F30" s="262">
        <f>SUM(F31:F34)</f>
        <v>126</v>
      </c>
      <c r="G30" s="261">
        <f t="shared" si="11"/>
        <v>95</v>
      </c>
      <c r="H30" s="261">
        <f t="shared" si="11"/>
        <v>4</v>
      </c>
      <c r="I30" s="263">
        <f t="shared" si="11"/>
        <v>27</v>
      </c>
      <c r="J30" s="295">
        <f t="shared" si="11"/>
        <v>1953</v>
      </c>
      <c r="K30" s="295">
        <f t="shared" si="11"/>
        <v>947</v>
      </c>
      <c r="L30" s="295">
        <f t="shared" si="11"/>
        <v>1006</v>
      </c>
      <c r="M30" s="295">
        <f t="shared" si="11"/>
        <v>326</v>
      </c>
      <c r="N30" s="295">
        <f t="shared" si="11"/>
        <v>160</v>
      </c>
      <c r="O30" s="295">
        <f t="shared" si="11"/>
        <v>166</v>
      </c>
      <c r="P30" s="295">
        <f t="shared" si="11"/>
        <v>309</v>
      </c>
      <c r="Q30" s="295">
        <f t="shared" si="11"/>
        <v>158</v>
      </c>
      <c r="R30" s="295">
        <f t="shared" si="11"/>
        <v>151</v>
      </c>
      <c r="S30" s="295"/>
      <c r="T30" s="295"/>
      <c r="U30" s="295">
        <f aca="true" t="shared" si="12" ref="U30:AH30">SUM(U31:U34)</f>
        <v>323</v>
      </c>
      <c r="V30" s="295">
        <f t="shared" si="12"/>
        <v>159</v>
      </c>
      <c r="W30" s="295">
        <f t="shared" si="12"/>
        <v>164</v>
      </c>
      <c r="X30" s="295">
        <f t="shared" si="12"/>
        <v>313</v>
      </c>
      <c r="Y30" s="295">
        <f t="shared" si="12"/>
        <v>145</v>
      </c>
      <c r="Z30" s="295">
        <f t="shared" si="12"/>
        <v>168</v>
      </c>
      <c r="AA30" s="295">
        <f t="shared" si="12"/>
        <v>347</v>
      </c>
      <c r="AB30" s="295">
        <f t="shared" si="12"/>
        <v>160</v>
      </c>
      <c r="AC30" s="295">
        <f t="shared" si="12"/>
        <v>187</v>
      </c>
      <c r="AD30" s="295">
        <f t="shared" si="12"/>
        <v>335</v>
      </c>
      <c r="AE30" s="295">
        <f t="shared" si="12"/>
        <v>165</v>
      </c>
      <c r="AF30" s="295">
        <f t="shared" si="12"/>
        <v>170</v>
      </c>
      <c r="AG30" s="262">
        <f t="shared" si="12"/>
        <v>206</v>
      </c>
      <c r="AH30" s="261">
        <f t="shared" si="12"/>
        <v>88</v>
      </c>
      <c r="AI30" s="263">
        <f>SUM(AI31:AI34)</f>
        <v>118</v>
      </c>
      <c r="AJ30" s="260" t="s">
        <v>229</v>
      </c>
    </row>
    <row r="31" spans="2:36" s="209" customFormat="1" ht="22.5" customHeight="1">
      <c r="B31" s="203" t="s">
        <v>230</v>
      </c>
      <c r="C31" s="163">
        <v>1</v>
      </c>
      <c r="D31" s="163">
        <v>1</v>
      </c>
      <c r="E31" s="163">
        <v>0</v>
      </c>
      <c r="F31" s="211">
        <f>SUM(G31:I31)</f>
        <v>15</v>
      </c>
      <c r="G31" s="294">
        <v>12</v>
      </c>
      <c r="H31" s="205">
        <v>0</v>
      </c>
      <c r="I31" s="296">
        <v>3</v>
      </c>
      <c r="J31" s="271">
        <v>221</v>
      </c>
      <c r="K31" s="271">
        <v>103</v>
      </c>
      <c r="L31" s="271">
        <v>118</v>
      </c>
      <c r="M31" s="271">
        <v>36</v>
      </c>
      <c r="N31" s="271">
        <v>16</v>
      </c>
      <c r="O31" s="271">
        <v>20</v>
      </c>
      <c r="P31" s="271">
        <v>37</v>
      </c>
      <c r="Q31" s="271">
        <v>23</v>
      </c>
      <c r="R31" s="271">
        <v>14</v>
      </c>
      <c r="S31" s="216"/>
      <c r="T31" s="216"/>
      <c r="U31" s="271">
        <v>31</v>
      </c>
      <c r="V31" s="271">
        <v>15</v>
      </c>
      <c r="W31" s="271">
        <v>16</v>
      </c>
      <c r="X31" s="271">
        <v>43</v>
      </c>
      <c r="Y31" s="271">
        <v>17</v>
      </c>
      <c r="Z31" s="271">
        <v>26</v>
      </c>
      <c r="AA31" s="271">
        <v>42</v>
      </c>
      <c r="AB31" s="271">
        <v>15</v>
      </c>
      <c r="AC31" s="271">
        <v>27</v>
      </c>
      <c r="AD31" s="271">
        <v>32</v>
      </c>
      <c r="AE31" s="271">
        <v>17</v>
      </c>
      <c r="AF31" s="271">
        <v>15</v>
      </c>
      <c r="AG31" s="276">
        <v>25</v>
      </c>
      <c r="AH31" s="271">
        <v>8</v>
      </c>
      <c r="AI31" s="272">
        <v>17</v>
      </c>
      <c r="AJ31" s="208" t="s">
        <v>231</v>
      </c>
    </row>
    <row r="32" spans="2:36" s="209" customFormat="1" ht="22.5" customHeight="1">
      <c r="B32" s="203" t="s">
        <v>232</v>
      </c>
      <c r="C32" s="163">
        <v>4</v>
      </c>
      <c r="D32" s="163">
        <v>4</v>
      </c>
      <c r="E32" s="163">
        <v>0</v>
      </c>
      <c r="F32" s="211">
        <f>SUM(G32:I32)</f>
        <v>45</v>
      </c>
      <c r="G32" s="294">
        <v>36</v>
      </c>
      <c r="H32" s="205">
        <v>0</v>
      </c>
      <c r="I32" s="296">
        <v>9</v>
      </c>
      <c r="J32" s="271">
        <v>738</v>
      </c>
      <c r="K32" s="271">
        <v>367</v>
      </c>
      <c r="L32" s="271">
        <v>371</v>
      </c>
      <c r="M32" s="271">
        <v>146</v>
      </c>
      <c r="N32" s="271">
        <v>66</v>
      </c>
      <c r="O32" s="271">
        <v>80</v>
      </c>
      <c r="P32" s="271">
        <v>112</v>
      </c>
      <c r="Q32" s="271">
        <v>57</v>
      </c>
      <c r="R32" s="271">
        <v>55</v>
      </c>
      <c r="S32" s="216"/>
      <c r="T32" s="216"/>
      <c r="U32" s="271">
        <v>125</v>
      </c>
      <c r="V32" s="271">
        <v>62</v>
      </c>
      <c r="W32" s="271">
        <v>63</v>
      </c>
      <c r="X32" s="271">
        <v>110</v>
      </c>
      <c r="Y32" s="271">
        <v>60</v>
      </c>
      <c r="Z32" s="271">
        <v>50</v>
      </c>
      <c r="AA32" s="271">
        <v>123</v>
      </c>
      <c r="AB32" s="271">
        <v>59</v>
      </c>
      <c r="AC32" s="271">
        <v>64</v>
      </c>
      <c r="AD32" s="271">
        <v>122</v>
      </c>
      <c r="AE32" s="271">
        <v>63</v>
      </c>
      <c r="AF32" s="271">
        <v>59</v>
      </c>
      <c r="AG32" s="276">
        <v>69</v>
      </c>
      <c r="AH32" s="271">
        <v>30</v>
      </c>
      <c r="AI32" s="272">
        <v>39</v>
      </c>
      <c r="AJ32" s="208" t="s">
        <v>232</v>
      </c>
    </row>
    <row r="33" spans="2:36" s="209" customFormat="1" ht="22.5" customHeight="1">
      <c r="B33" s="203" t="s">
        <v>233</v>
      </c>
      <c r="C33" s="163">
        <v>3</v>
      </c>
      <c r="D33" s="163">
        <v>3</v>
      </c>
      <c r="E33" s="163">
        <v>0</v>
      </c>
      <c r="F33" s="211">
        <f>SUM(G33:I33)</f>
        <v>28</v>
      </c>
      <c r="G33" s="294">
        <v>21</v>
      </c>
      <c r="H33" s="294">
        <v>2</v>
      </c>
      <c r="I33" s="296">
        <v>5</v>
      </c>
      <c r="J33" s="271">
        <v>481</v>
      </c>
      <c r="K33" s="271">
        <v>224</v>
      </c>
      <c r="L33" s="271">
        <v>257</v>
      </c>
      <c r="M33" s="271">
        <v>74</v>
      </c>
      <c r="N33" s="271">
        <v>43</v>
      </c>
      <c r="O33" s="271">
        <v>31</v>
      </c>
      <c r="P33" s="271">
        <v>75</v>
      </c>
      <c r="Q33" s="271">
        <v>35</v>
      </c>
      <c r="R33" s="271">
        <v>40</v>
      </c>
      <c r="S33" s="216"/>
      <c r="T33" s="216"/>
      <c r="U33" s="271">
        <v>73</v>
      </c>
      <c r="V33" s="271">
        <v>35</v>
      </c>
      <c r="W33" s="271">
        <v>38</v>
      </c>
      <c r="X33" s="271">
        <v>83</v>
      </c>
      <c r="Y33" s="271">
        <v>31</v>
      </c>
      <c r="Z33" s="271">
        <v>52</v>
      </c>
      <c r="AA33" s="271">
        <v>96</v>
      </c>
      <c r="AB33" s="271">
        <v>45</v>
      </c>
      <c r="AC33" s="271">
        <v>51</v>
      </c>
      <c r="AD33" s="271">
        <v>80</v>
      </c>
      <c r="AE33" s="271">
        <v>35</v>
      </c>
      <c r="AF33" s="271">
        <v>45</v>
      </c>
      <c r="AG33" s="276">
        <v>47</v>
      </c>
      <c r="AH33" s="271">
        <v>24</v>
      </c>
      <c r="AI33" s="272">
        <v>23</v>
      </c>
      <c r="AJ33" s="208" t="s">
        <v>233</v>
      </c>
    </row>
    <row r="34" spans="2:36" s="209" customFormat="1" ht="22.5" customHeight="1">
      <c r="B34" s="203" t="s">
        <v>234</v>
      </c>
      <c r="C34" s="163">
        <v>4</v>
      </c>
      <c r="D34" s="163">
        <v>4</v>
      </c>
      <c r="E34" s="163">
        <v>0</v>
      </c>
      <c r="F34" s="211">
        <f>SUM(G34:I34)</f>
        <v>38</v>
      </c>
      <c r="G34" s="294">
        <v>26</v>
      </c>
      <c r="H34" s="294">
        <v>2</v>
      </c>
      <c r="I34" s="296">
        <v>10</v>
      </c>
      <c r="J34" s="271">
        <v>513</v>
      </c>
      <c r="K34" s="271">
        <v>253</v>
      </c>
      <c r="L34" s="271">
        <v>260</v>
      </c>
      <c r="M34" s="271">
        <v>70</v>
      </c>
      <c r="N34" s="271">
        <v>35</v>
      </c>
      <c r="O34" s="271">
        <v>35</v>
      </c>
      <c r="P34" s="271">
        <v>85</v>
      </c>
      <c r="Q34" s="271">
        <v>43</v>
      </c>
      <c r="R34" s="271">
        <v>42</v>
      </c>
      <c r="S34" s="216"/>
      <c r="T34" s="216"/>
      <c r="U34" s="271">
        <v>94</v>
      </c>
      <c r="V34" s="271">
        <v>47</v>
      </c>
      <c r="W34" s="271">
        <v>47</v>
      </c>
      <c r="X34" s="271">
        <v>77</v>
      </c>
      <c r="Y34" s="271">
        <v>37</v>
      </c>
      <c r="Z34" s="271">
        <v>40</v>
      </c>
      <c r="AA34" s="271">
        <v>86</v>
      </c>
      <c r="AB34" s="271">
        <v>41</v>
      </c>
      <c r="AC34" s="271">
        <v>45</v>
      </c>
      <c r="AD34" s="271">
        <v>101</v>
      </c>
      <c r="AE34" s="271">
        <v>50</v>
      </c>
      <c r="AF34" s="271">
        <v>51</v>
      </c>
      <c r="AG34" s="276">
        <v>65</v>
      </c>
      <c r="AH34" s="271">
        <v>26</v>
      </c>
      <c r="AI34" s="272">
        <v>39</v>
      </c>
      <c r="AJ34" s="208" t="s">
        <v>234</v>
      </c>
    </row>
    <row r="35" spans="2:36" s="202" customFormat="1" ht="7.5" customHeight="1">
      <c r="B35" s="256"/>
      <c r="C35" s="210"/>
      <c r="D35" s="210"/>
      <c r="E35" s="210"/>
      <c r="F35" s="211"/>
      <c r="G35" s="210"/>
      <c r="H35" s="212"/>
      <c r="I35" s="213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1"/>
      <c r="AH35" s="210"/>
      <c r="AI35" s="213"/>
      <c r="AJ35" s="208"/>
    </row>
    <row r="36" spans="2:36" s="195" customFormat="1" ht="22.5" customHeight="1">
      <c r="B36" s="257" t="s">
        <v>235</v>
      </c>
      <c r="C36" s="261">
        <f>SUM(C37:C39)</f>
        <v>3</v>
      </c>
      <c r="D36" s="261">
        <f aca="true" t="shared" si="13" ref="D36:R36">SUM(D37:D39)</f>
        <v>3</v>
      </c>
      <c r="E36" s="261">
        <f t="shared" si="13"/>
        <v>0</v>
      </c>
      <c r="F36" s="262">
        <f>SUM(F37:F39)</f>
        <v>18</v>
      </c>
      <c r="G36" s="261">
        <f t="shared" si="13"/>
        <v>15</v>
      </c>
      <c r="H36" s="261">
        <f t="shared" si="13"/>
        <v>1</v>
      </c>
      <c r="I36" s="263">
        <f t="shared" si="13"/>
        <v>2</v>
      </c>
      <c r="J36" s="295">
        <f t="shared" si="13"/>
        <v>185</v>
      </c>
      <c r="K36" s="295">
        <f t="shared" si="13"/>
        <v>88</v>
      </c>
      <c r="L36" s="295">
        <f t="shared" si="13"/>
        <v>97</v>
      </c>
      <c r="M36" s="295">
        <f t="shared" si="13"/>
        <v>27</v>
      </c>
      <c r="N36" s="295">
        <f t="shared" si="13"/>
        <v>16</v>
      </c>
      <c r="O36" s="295">
        <f t="shared" si="13"/>
        <v>11</v>
      </c>
      <c r="P36" s="295">
        <f t="shared" si="13"/>
        <v>28</v>
      </c>
      <c r="Q36" s="295">
        <f t="shared" si="13"/>
        <v>10</v>
      </c>
      <c r="R36" s="295">
        <f t="shared" si="13"/>
        <v>18</v>
      </c>
      <c r="S36" s="295"/>
      <c r="T36" s="295"/>
      <c r="U36" s="295">
        <f aca="true" t="shared" si="14" ref="U36:AI36">SUM(U37:U39)</f>
        <v>41</v>
      </c>
      <c r="V36" s="295">
        <f t="shared" si="14"/>
        <v>23</v>
      </c>
      <c r="W36" s="295">
        <f t="shared" si="14"/>
        <v>18</v>
      </c>
      <c r="X36" s="295">
        <f t="shared" si="14"/>
        <v>29</v>
      </c>
      <c r="Y36" s="295">
        <f t="shared" si="14"/>
        <v>11</v>
      </c>
      <c r="Z36" s="295">
        <f t="shared" si="14"/>
        <v>18</v>
      </c>
      <c r="AA36" s="295">
        <f t="shared" si="14"/>
        <v>34</v>
      </c>
      <c r="AB36" s="295">
        <f t="shared" si="14"/>
        <v>18</v>
      </c>
      <c r="AC36" s="295">
        <f t="shared" si="14"/>
        <v>16</v>
      </c>
      <c r="AD36" s="295">
        <f t="shared" si="14"/>
        <v>26</v>
      </c>
      <c r="AE36" s="295">
        <f t="shared" si="14"/>
        <v>10</v>
      </c>
      <c r="AF36" s="295">
        <f t="shared" si="14"/>
        <v>16</v>
      </c>
      <c r="AG36" s="262">
        <f t="shared" si="14"/>
        <v>34</v>
      </c>
      <c r="AH36" s="261">
        <f t="shared" si="14"/>
        <v>16</v>
      </c>
      <c r="AI36" s="263">
        <f t="shared" si="14"/>
        <v>18</v>
      </c>
      <c r="AJ36" s="260" t="s">
        <v>235</v>
      </c>
    </row>
    <row r="37" spans="2:36" s="209" customFormat="1" ht="22.5" customHeight="1">
      <c r="B37" s="203" t="s">
        <v>236</v>
      </c>
      <c r="C37" s="163">
        <v>1</v>
      </c>
      <c r="D37" s="163">
        <v>1</v>
      </c>
      <c r="E37" s="163">
        <v>0</v>
      </c>
      <c r="F37" s="211">
        <f>SUM(G37:I37)</f>
        <v>8</v>
      </c>
      <c r="G37" s="205">
        <v>6</v>
      </c>
      <c r="H37" s="205">
        <v>0</v>
      </c>
      <c r="I37" s="206">
        <v>2</v>
      </c>
      <c r="J37" s="271">
        <v>116</v>
      </c>
      <c r="K37" s="271">
        <v>59</v>
      </c>
      <c r="L37" s="271">
        <v>57</v>
      </c>
      <c r="M37" s="271">
        <v>16</v>
      </c>
      <c r="N37" s="271">
        <v>11</v>
      </c>
      <c r="O37" s="271">
        <v>5</v>
      </c>
      <c r="P37" s="271">
        <v>15</v>
      </c>
      <c r="Q37" s="271">
        <v>8</v>
      </c>
      <c r="R37" s="271">
        <v>7</v>
      </c>
      <c r="S37" s="210"/>
      <c r="T37" s="210"/>
      <c r="U37" s="271">
        <v>27</v>
      </c>
      <c r="V37" s="271">
        <v>15</v>
      </c>
      <c r="W37" s="271">
        <v>12</v>
      </c>
      <c r="X37" s="271">
        <v>20</v>
      </c>
      <c r="Y37" s="271">
        <v>9</v>
      </c>
      <c r="Z37" s="271">
        <v>11</v>
      </c>
      <c r="AA37" s="271">
        <v>22</v>
      </c>
      <c r="AB37" s="271">
        <v>11</v>
      </c>
      <c r="AC37" s="271">
        <v>11</v>
      </c>
      <c r="AD37" s="271">
        <v>16</v>
      </c>
      <c r="AE37" s="271">
        <v>5</v>
      </c>
      <c r="AF37" s="271">
        <v>11</v>
      </c>
      <c r="AG37" s="276">
        <v>14</v>
      </c>
      <c r="AH37" s="271">
        <v>7</v>
      </c>
      <c r="AI37" s="272">
        <v>7</v>
      </c>
      <c r="AJ37" s="208" t="s">
        <v>236</v>
      </c>
    </row>
    <row r="38" spans="2:36" s="177" customFormat="1" ht="22.5" customHeight="1">
      <c r="B38" s="217" t="s">
        <v>237</v>
      </c>
      <c r="C38" s="163">
        <v>2</v>
      </c>
      <c r="D38" s="163">
        <v>2</v>
      </c>
      <c r="E38" s="163">
        <v>0</v>
      </c>
      <c r="F38" s="211">
        <f>SUM(G38:I38)</f>
        <v>10</v>
      </c>
      <c r="G38" s="205">
        <v>9</v>
      </c>
      <c r="H38" s="205">
        <v>1</v>
      </c>
      <c r="I38" s="206">
        <v>0</v>
      </c>
      <c r="J38" s="271">
        <v>69</v>
      </c>
      <c r="K38" s="271">
        <v>29</v>
      </c>
      <c r="L38" s="271">
        <v>40</v>
      </c>
      <c r="M38" s="271">
        <v>11</v>
      </c>
      <c r="N38" s="271">
        <v>5</v>
      </c>
      <c r="O38" s="271">
        <v>6</v>
      </c>
      <c r="P38" s="271">
        <v>13</v>
      </c>
      <c r="Q38" s="271">
        <v>2</v>
      </c>
      <c r="R38" s="271">
        <v>11</v>
      </c>
      <c r="S38" s="218"/>
      <c r="T38" s="218"/>
      <c r="U38" s="271">
        <v>14</v>
      </c>
      <c r="V38" s="271">
        <v>8</v>
      </c>
      <c r="W38" s="271">
        <v>6</v>
      </c>
      <c r="X38" s="271">
        <v>9</v>
      </c>
      <c r="Y38" s="271">
        <v>2</v>
      </c>
      <c r="Z38" s="271">
        <v>7</v>
      </c>
      <c r="AA38" s="271">
        <v>12</v>
      </c>
      <c r="AB38" s="271">
        <v>7</v>
      </c>
      <c r="AC38" s="271">
        <v>5</v>
      </c>
      <c r="AD38" s="271">
        <v>10</v>
      </c>
      <c r="AE38" s="271">
        <v>5</v>
      </c>
      <c r="AF38" s="271">
        <v>5</v>
      </c>
      <c r="AG38" s="276">
        <v>20</v>
      </c>
      <c r="AH38" s="271">
        <v>9</v>
      </c>
      <c r="AI38" s="272">
        <v>11</v>
      </c>
      <c r="AJ38" s="219" t="s">
        <v>237</v>
      </c>
    </row>
    <row r="39" spans="2:36" s="177" customFormat="1" ht="22.5" customHeight="1">
      <c r="B39" s="217" t="s">
        <v>238</v>
      </c>
      <c r="C39" s="163">
        <v>0</v>
      </c>
      <c r="D39" s="163">
        <v>0</v>
      </c>
      <c r="E39" s="163">
        <v>0</v>
      </c>
      <c r="F39" s="204">
        <v>0</v>
      </c>
      <c r="G39" s="205">
        <v>0</v>
      </c>
      <c r="H39" s="205">
        <v>0</v>
      </c>
      <c r="I39" s="206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18"/>
      <c r="T39" s="218"/>
      <c r="U39" s="163">
        <v>0</v>
      </c>
      <c r="V39" s="163">
        <v>0</v>
      </c>
      <c r="W39" s="163">
        <v>0</v>
      </c>
      <c r="X39" s="163">
        <v>0</v>
      </c>
      <c r="Y39" s="163">
        <v>0</v>
      </c>
      <c r="Z39" s="163">
        <v>0</v>
      </c>
      <c r="AA39" s="163">
        <v>0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204">
        <v>0</v>
      </c>
      <c r="AH39" s="205">
        <v>0</v>
      </c>
      <c r="AI39" s="206">
        <v>0</v>
      </c>
      <c r="AJ39" s="219" t="s">
        <v>239</v>
      </c>
    </row>
    <row r="40" spans="2:36" s="177" customFormat="1" ht="7.5" customHeight="1">
      <c r="B40" s="220"/>
      <c r="C40" s="221"/>
      <c r="D40" s="221"/>
      <c r="E40" s="221"/>
      <c r="F40" s="222"/>
      <c r="G40" s="223"/>
      <c r="H40" s="224"/>
      <c r="I40" s="225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2"/>
      <c r="AH40" s="223"/>
      <c r="AI40" s="225"/>
      <c r="AJ40" s="226"/>
    </row>
    <row r="41" spans="2:36" s="174" customFormat="1" ht="19.5" customHeight="1">
      <c r="B41" s="227"/>
      <c r="C41" s="227"/>
      <c r="D41" s="227"/>
      <c r="E41" s="227"/>
      <c r="F41" s="172"/>
      <c r="G41" s="172"/>
      <c r="H41" s="172"/>
      <c r="I41" s="172"/>
      <c r="J41" s="227"/>
      <c r="K41" s="227"/>
      <c r="L41" s="227"/>
      <c r="M41" s="227"/>
      <c r="N41" s="227"/>
      <c r="O41" s="227"/>
      <c r="P41" s="227"/>
      <c r="Q41" s="227"/>
      <c r="R41" s="227"/>
      <c r="S41" s="172"/>
      <c r="T41" s="172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172"/>
      <c r="AH41" s="172"/>
      <c r="AI41" s="172"/>
      <c r="AJ41" s="227"/>
    </row>
  </sheetData>
  <sheetProtection/>
  <mergeCells count="16">
    <mergeCell ref="B1:R1"/>
    <mergeCell ref="P4:R4"/>
    <mergeCell ref="U4:W4"/>
    <mergeCell ref="X4:Z4"/>
    <mergeCell ref="AA4:AC4"/>
    <mergeCell ref="AD4:AF4"/>
    <mergeCell ref="AG4:AI4"/>
    <mergeCell ref="U1:AJ1"/>
    <mergeCell ref="B3:B5"/>
    <mergeCell ref="C3:E4"/>
    <mergeCell ref="F3:I4"/>
    <mergeCell ref="U3:AF3"/>
    <mergeCell ref="AG3:AI3"/>
    <mergeCell ref="AJ3:AJ5"/>
    <mergeCell ref="J4:L4"/>
    <mergeCell ref="M4:O4"/>
  </mergeCells>
  <printOptions horizontalCentered="1"/>
  <pageMargins left="0.4724409448818898" right="0.4330708661417323" top="0.7874015748031497" bottom="0.5118110236220472" header="0.5118110236220472" footer="0.5118110236220472"/>
  <pageSetup firstPageNumber="35" useFirstPageNumber="1" horizontalDpi="600" verticalDpi="600" orientation="portrait" paperSize="9" scale="78" r:id="rId1"/>
  <headerFooter alignWithMargins="0">
    <oddFooter>&amp;C&amp;"ＭＳ Ｐ明朝,標準"- &amp;P -</oddFooter>
  </headerFooter>
  <colBreaks count="1" manualBreakCount="1">
    <brk id="19" max="42" man="1"/>
  </colBreaks>
  <ignoredErrors>
    <ignoredError sqref="F11: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N14"/>
  <sheetViews>
    <sheetView showGridLines="0" zoomScalePageLayoutView="0" workbookViewId="0" topLeftCell="A1">
      <selection activeCell="E21" sqref="E21"/>
    </sheetView>
  </sheetViews>
  <sheetFormatPr defaultColWidth="9.00390625" defaultRowHeight="13.5"/>
  <cols>
    <col min="1" max="1" width="10.50390625" style="1" customWidth="1"/>
    <col min="2" max="12" width="5.625" style="1" customWidth="1"/>
    <col min="13" max="13" width="6.25390625" style="1" bestFit="1" customWidth="1"/>
    <col min="14" max="14" width="9.00390625" style="1" customWidth="1"/>
    <col min="15" max="16384" width="9.00390625" style="1" customWidth="1"/>
  </cols>
  <sheetData>
    <row r="1" ht="2.25" customHeight="1"/>
    <row r="2" spans="1:13" s="105" customFormat="1" ht="14.25">
      <c r="A2" s="297" t="s">
        <v>251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2" customFormat="1" ht="12.75">
      <c r="A3" s="149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L3" s="313" t="s">
        <v>165</v>
      </c>
      <c r="M3" s="313"/>
    </row>
    <row r="4" spans="1:13" s="106" customFormat="1" ht="15.75" customHeight="1">
      <c r="A4" s="310" t="s">
        <v>70</v>
      </c>
      <c r="B4" s="237"/>
      <c r="C4" s="116"/>
      <c r="D4" s="117">
        <v>1</v>
      </c>
      <c r="E4" s="117">
        <v>50</v>
      </c>
      <c r="F4" s="117">
        <v>100</v>
      </c>
      <c r="G4" s="117">
        <v>150</v>
      </c>
      <c r="H4" s="117">
        <v>200</v>
      </c>
      <c r="I4" s="117">
        <v>250</v>
      </c>
      <c r="J4" s="117">
        <v>300</v>
      </c>
      <c r="K4" s="117">
        <v>400</v>
      </c>
      <c r="L4" s="117">
        <v>500</v>
      </c>
      <c r="M4" s="117">
        <v>600</v>
      </c>
    </row>
    <row r="5" spans="1:14" s="106" customFormat="1" ht="15.75" customHeight="1">
      <c r="A5" s="311"/>
      <c r="B5" s="87" t="s">
        <v>60</v>
      </c>
      <c r="C5" s="89" t="s">
        <v>71</v>
      </c>
      <c r="D5" s="118" t="s">
        <v>0</v>
      </c>
      <c r="E5" s="118" t="s">
        <v>0</v>
      </c>
      <c r="F5" s="118" t="s">
        <v>0</v>
      </c>
      <c r="G5" s="118" t="s">
        <v>0</v>
      </c>
      <c r="H5" s="118" t="s">
        <v>0</v>
      </c>
      <c r="I5" s="118" t="s">
        <v>0</v>
      </c>
      <c r="J5" s="118" t="s">
        <v>0</v>
      </c>
      <c r="K5" s="118" t="s">
        <v>0</v>
      </c>
      <c r="L5" s="118" t="s">
        <v>0</v>
      </c>
      <c r="M5" s="118" t="s">
        <v>0</v>
      </c>
      <c r="N5" s="53"/>
    </row>
    <row r="6" spans="1:13" s="106" customFormat="1" ht="15.75" customHeight="1">
      <c r="A6" s="312"/>
      <c r="B6" s="238"/>
      <c r="C6" s="115"/>
      <c r="D6" s="119">
        <v>49</v>
      </c>
      <c r="E6" s="119">
        <v>99</v>
      </c>
      <c r="F6" s="119">
        <v>149</v>
      </c>
      <c r="G6" s="119">
        <v>199</v>
      </c>
      <c r="H6" s="119">
        <v>249</v>
      </c>
      <c r="I6" s="119">
        <v>299</v>
      </c>
      <c r="J6" s="119">
        <v>399</v>
      </c>
      <c r="K6" s="119">
        <v>499</v>
      </c>
      <c r="L6" s="119">
        <v>599</v>
      </c>
      <c r="M6" s="119" t="s">
        <v>261</v>
      </c>
    </row>
    <row r="7" spans="1:13" s="2" customFormat="1" ht="9" customHeight="1">
      <c r="A7" s="35"/>
      <c r="B7" s="19"/>
      <c r="C7" s="18"/>
      <c r="D7" s="31"/>
      <c r="E7" s="31"/>
      <c r="F7" s="31"/>
      <c r="G7" s="31"/>
      <c r="H7" s="31"/>
      <c r="I7" s="31"/>
      <c r="J7" s="31"/>
      <c r="K7" s="31"/>
      <c r="L7" s="31"/>
      <c r="M7" s="39"/>
    </row>
    <row r="8" spans="1:13" s="5" customFormat="1" ht="18" customHeight="1">
      <c r="A8" s="157" t="s">
        <v>166</v>
      </c>
      <c r="B8" s="103">
        <f>SUM(C8:M8)</f>
        <v>117</v>
      </c>
      <c r="C8" s="103">
        <f>SUM(C10:C12)</f>
        <v>0</v>
      </c>
      <c r="D8" s="95">
        <f aca="true" t="shared" si="0" ref="D8:M8">SUM(D10:D12)</f>
        <v>11</v>
      </c>
      <c r="E8" s="90">
        <f t="shared" si="0"/>
        <v>12</v>
      </c>
      <c r="F8" s="90">
        <f t="shared" si="0"/>
        <v>17</v>
      </c>
      <c r="G8" s="90">
        <f t="shared" si="0"/>
        <v>11</v>
      </c>
      <c r="H8" s="90">
        <f t="shared" si="0"/>
        <v>19</v>
      </c>
      <c r="I8" s="90">
        <f t="shared" si="0"/>
        <v>14</v>
      </c>
      <c r="J8" s="90">
        <f t="shared" si="0"/>
        <v>16</v>
      </c>
      <c r="K8" s="90">
        <f t="shared" si="0"/>
        <v>6</v>
      </c>
      <c r="L8" s="90">
        <f t="shared" si="0"/>
        <v>8</v>
      </c>
      <c r="M8" s="91">
        <f t="shared" si="0"/>
        <v>3</v>
      </c>
    </row>
    <row r="9" spans="1:13" s="5" customFormat="1" ht="7.5" customHeight="1">
      <c r="A9" s="157"/>
      <c r="B9" s="103"/>
      <c r="C9" s="103"/>
      <c r="D9" s="95"/>
      <c r="E9" s="90"/>
      <c r="F9" s="90"/>
      <c r="G9" s="90"/>
      <c r="H9" s="90"/>
      <c r="I9" s="90"/>
      <c r="J9" s="90"/>
      <c r="K9" s="90"/>
      <c r="L9" s="90"/>
      <c r="M9" s="91"/>
    </row>
    <row r="10" spans="1:13" s="2" customFormat="1" ht="19.5" customHeight="1">
      <c r="A10" s="89" t="s">
        <v>153</v>
      </c>
      <c r="B10" s="20">
        <f>SUM(C10:M10)</f>
        <v>1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41">
        <v>0</v>
      </c>
    </row>
    <row r="11" spans="1:13" s="2" customFormat="1" ht="19.5" customHeight="1">
      <c r="A11" s="89" t="s">
        <v>141</v>
      </c>
      <c r="B11" s="104">
        <f>SUM(C11:M11)</f>
        <v>116</v>
      </c>
      <c r="C11" s="104">
        <v>0</v>
      </c>
      <c r="D11" s="271">
        <v>11</v>
      </c>
      <c r="E11" s="271">
        <v>12</v>
      </c>
      <c r="F11" s="271">
        <v>17</v>
      </c>
      <c r="G11" s="271">
        <v>11</v>
      </c>
      <c r="H11" s="271">
        <v>19</v>
      </c>
      <c r="I11" s="271">
        <v>14</v>
      </c>
      <c r="J11" s="271">
        <v>15</v>
      </c>
      <c r="K11" s="271">
        <v>6</v>
      </c>
      <c r="L11" s="271">
        <v>8</v>
      </c>
      <c r="M11" s="272">
        <v>3</v>
      </c>
    </row>
    <row r="12" spans="1:13" s="2" customFormat="1" ht="18" customHeight="1" hidden="1">
      <c r="A12" s="89" t="s">
        <v>142</v>
      </c>
      <c r="B12" s="104">
        <f>SUM(C12:M12)</f>
        <v>0</v>
      </c>
      <c r="C12" s="104">
        <v>0</v>
      </c>
      <c r="D12" s="86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s="2" customFormat="1" ht="9" customHeight="1">
      <c r="A13" s="36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63"/>
    </row>
    <row r="14" spans="1:13" ht="13.5" customHeight="1">
      <c r="A14" s="44" t="s">
        <v>245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9" customHeight="1"/>
    <row r="16" ht="9" customHeight="1"/>
  </sheetData>
  <sheetProtection/>
  <mergeCells count="3">
    <mergeCell ref="A4:A6"/>
    <mergeCell ref="A2:M2"/>
    <mergeCell ref="L3:M3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F10"/>
  <sheetViews>
    <sheetView showGridLines="0" zoomScalePageLayoutView="0" workbookViewId="0" topLeftCell="A1">
      <selection activeCell="B13" sqref="B13"/>
    </sheetView>
  </sheetViews>
  <sheetFormatPr defaultColWidth="9.00390625" defaultRowHeight="13.5"/>
  <cols>
    <col min="1" max="1" width="12.625" style="1" customWidth="1"/>
    <col min="2" max="6" width="10.625" style="1" customWidth="1"/>
    <col min="7" max="16384" width="9.00390625" style="1" customWidth="1"/>
  </cols>
  <sheetData>
    <row r="1" ht="5.25" customHeight="1"/>
    <row r="2" spans="1:6" s="105" customFormat="1" ht="16.5" customHeight="1">
      <c r="A2" s="297" t="s">
        <v>252</v>
      </c>
      <c r="B2" s="297"/>
      <c r="C2" s="297"/>
      <c r="D2" s="297"/>
      <c r="E2" s="297"/>
      <c r="F2" s="297"/>
    </row>
    <row r="3" spans="1:6" ht="12.75">
      <c r="A3" s="149" t="s">
        <v>18</v>
      </c>
      <c r="B3" s="12"/>
      <c r="C3" s="12"/>
      <c r="D3" s="12"/>
      <c r="E3" s="12"/>
      <c r="F3" s="4" t="s">
        <v>241</v>
      </c>
    </row>
    <row r="4" spans="1:6" s="121" customFormat="1" ht="15.75" customHeight="1">
      <c r="A4" s="314" t="s">
        <v>19</v>
      </c>
      <c r="B4" s="316" t="s">
        <v>20</v>
      </c>
      <c r="C4" s="317"/>
      <c r="D4" s="318"/>
      <c r="E4" s="319" t="s">
        <v>21</v>
      </c>
      <c r="F4" s="319"/>
    </row>
    <row r="5" spans="1:6" s="121" customFormat="1" ht="15.75" customHeight="1">
      <c r="A5" s="315"/>
      <c r="B5" s="110" t="s">
        <v>116</v>
      </c>
      <c r="C5" s="110" t="s">
        <v>23</v>
      </c>
      <c r="D5" s="110" t="s">
        <v>24</v>
      </c>
      <c r="E5" s="110" t="s">
        <v>23</v>
      </c>
      <c r="F5" s="110" t="s">
        <v>24</v>
      </c>
    </row>
    <row r="6" spans="1:6" s="2" customFormat="1" ht="4.5" customHeight="1">
      <c r="A6" s="64"/>
      <c r="B6" s="31"/>
      <c r="C6" s="31"/>
      <c r="D6" s="31"/>
      <c r="E6" s="19"/>
      <c r="F6" s="39"/>
    </row>
    <row r="7" spans="1:6" s="2" customFormat="1" ht="18" customHeight="1">
      <c r="A7" s="158" t="s">
        <v>135</v>
      </c>
      <c r="B7" s="90">
        <f>+C7+D7</f>
        <v>1</v>
      </c>
      <c r="C7" s="90">
        <v>1</v>
      </c>
      <c r="D7" s="90">
        <v>0</v>
      </c>
      <c r="E7" s="103">
        <v>1</v>
      </c>
      <c r="F7" s="91">
        <v>0</v>
      </c>
    </row>
    <row r="8" spans="1:6" s="2" customFormat="1" ht="6.75" customHeight="1">
      <c r="A8" s="66"/>
      <c r="B8" s="21"/>
      <c r="C8" s="21"/>
      <c r="D8" s="21"/>
      <c r="E8" s="20"/>
      <c r="F8" s="41"/>
    </row>
    <row r="9" spans="1:6" s="2" customFormat="1" ht="15" customHeight="1">
      <c r="A9" s="93" t="s">
        <v>121</v>
      </c>
      <c r="B9" s="72">
        <v>1</v>
      </c>
      <c r="C9" s="72">
        <v>1</v>
      </c>
      <c r="D9" s="72">
        <v>0</v>
      </c>
      <c r="E9" s="104">
        <v>1</v>
      </c>
      <c r="F9" s="73">
        <v>0</v>
      </c>
    </row>
    <row r="10" spans="1:6" ht="3.75" customHeight="1">
      <c r="A10" s="33"/>
      <c r="B10" s="33"/>
      <c r="C10" s="32"/>
      <c r="D10" s="32"/>
      <c r="E10" s="33"/>
      <c r="F10" s="65"/>
    </row>
  </sheetData>
  <sheetProtection/>
  <mergeCells count="4">
    <mergeCell ref="A4:A5"/>
    <mergeCell ref="B4:D4"/>
    <mergeCell ref="E4:F4"/>
    <mergeCell ref="A2:F2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"/>
  <sheetViews>
    <sheetView showGridLines="0" zoomScalePageLayoutView="0" workbookViewId="0" topLeftCell="A1">
      <selection activeCell="A11" sqref="A11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0" width="10.625" style="1" customWidth="1"/>
    <col min="11" max="16384" width="9.00390625" style="1" customWidth="1"/>
  </cols>
  <sheetData>
    <row r="1" spans="1:11" s="105" customFormat="1" ht="14.25">
      <c r="A1" s="320" t="s">
        <v>168</v>
      </c>
      <c r="B1" s="320"/>
      <c r="C1" s="320"/>
      <c r="D1" s="320"/>
      <c r="E1" s="320"/>
      <c r="F1" s="320"/>
      <c r="G1" s="320"/>
      <c r="H1" s="320"/>
      <c r="I1" s="320"/>
      <c r="J1" s="320"/>
      <c r="K1" s="122"/>
    </row>
    <row r="2" spans="1:11" ht="12.75">
      <c r="A2" s="239" t="s">
        <v>3</v>
      </c>
      <c r="B2" s="12"/>
      <c r="C2" s="12"/>
      <c r="D2" s="12"/>
      <c r="E2" s="12"/>
      <c r="F2" s="12"/>
      <c r="G2" s="12"/>
      <c r="H2" s="4" t="s">
        <v>57</v>
      </c>
      <c r="I2" s="48"/>
      <c r="J2" s="233" t="s">
        <v>242</v>
      </c>
      <c r="K2" s="48"/>
    </row>
    <row r="3" spans="1:11" s="106" customFormat="1" ht="12.75">
      <c r="A3" s="314" t="s">
        <v>19</v>
      </c>
      <c r="B3" s="316" t="s">
        <v>20</v>
      </c>
      <c r="C3" s="317"/>
      <c r="D3" s="318"/>
      <c r="E3" s="319" t="s">
        <v>22</v>
      </c>
      <c r="F3" s="319"/>
      <c r="G3" s="319" t="s">
        <v>21</v>
      </c>
      <c r="H3" s="319"/>
      <c r="I3" s="319" t="s">
        <v>21</v>
      </c>
      <c r="J3" s="319"/>
      <c r="K3" s="53"/>
    </row>
    <row r="4" spans="1:11" s="106" customFormat="1" ht="12.75">
      <c r="A4" s="315"/>
      <c r="B4" s="110" t="s">
        <v>116</v>
      </c>
      <c r="C4" s="110" t="s">
        <v>23</v>
      </c>
      <c r="D4" s="110" t="s">
        <v>24</v>
      </c>
      <c r="E4" s="110" t="s">
        <v>23</v>
      </c>
      <c r="F4" s="110" t="s">
        <v>24</v>
      </c>
      <c r="G4" s="110" t="s">
        <v>23</v>
      </c>
      <c r="H4" s="110" t="s">
        <v>24</v>
      </c>
      <c r="I4" s="110" t="s">
        <v>23</v>
      </c>
      <c r="J4" s="110" t="s">
        <v>24</v>
      </c>
      <c r="K4" s="53"/>
    </row>
    <row r="5" spans="1:11" ht="7.5" customHeight="1">
      <c r="A5" s="64"/>
      <c r="B5" s="31"/>
      <c r="C5" s="31"/>
      <c r="D5" s="31"/>
      <c r="E5" s="31"/>
      <c r="F5" s="31"/>
      <c r="G5" s="31"/>
      <c r="H5" s="39"/>
      <c r="I5" s="19"/>
      <c r="J5" s="39"/>
      <c r="K5" s="48"/>
    </row>
    <row r="6" spans="1:11" ht="12.75">
      <c r="A6" s="158" t="s">
        <v>167</v>
      </c>
      <c r="B6" s="95">
        <f>SUM(B8:B8)</f>
        <v>17</v>
      </c>
      <c r="C6" s="95">
        <f>SUM(I8:I8)</f>
        <v>17</v>
      </c>
      <c r="D6" s="95">
        <v>0</v>
      </c>
      <c r="E6" s="95">
        <f aca="true" t="shared" si="0" ref="E6:J6">SUM(E8:E8)</f>
        <v>0</v>
      </c>
      <c r="F6" s="95">
        <f t="shared" si="0"/>
        <v>0</v>
      </c>
      <c r="G6" s="95">
        <f t="shared" si="0"/>
        <v>1</v>
      </c>
      <c r="H6" s="91">
        <f t="shared" si="0"/>
        <v>0</v>
      </c>
      <c r="I6" s="103">
        <f t="shared" si="0"/>
        <v>17</v>
      </c>
      <c r="J6" s="91">
        <f t="shared" si="0"/>
        <v>0</v>
      </c>
      <c r="K6" s="48"/>
    </row>
    <row r="7" spans="1:11" ht="8.25" customHeight="1">
      <c r="A7" s="66"/>
      <c r="B7" s="21"/>
      <c r="C7" s="21"/>
      <c r="D7" s="21"/>
      <c r="E7" s="21"/>
      <c r="F7" s="21"/>
      <c r="G7" s="21"/>
      <c r="H7" s="41"/>
      <c r="I7" s="20"/>
      <c r="J7" s="41"/>
      <c r="K7" s="48"/>
    </row>
    <row r="8" spans="1:11" ht="12.75">
      <c r="A8" s="93" t="s">
        <v>121</v>
      </c>
      <c r="B8" s="86">
        <f>+C8+D8</f>
        <v>17</v>
      </c>
      <c r="C8" s="86">
        <v>17</v>
      </c>
      <c r="D8" s="86">
        <v>0</v>
      </c>
      <c r="E8" s="86">
        <v>0</v>
      </c>
      <c r="F8" s="86">
        <v>0</v>
      </c>
      <c r="G8" s="86">
        <v>1</v>
      </c>
      <c r="H8" s="73">
        <v>0</v>
      </c>
      <c r="I8" s="104">
        <v>17</v>
      </c>
      <c r="J8" s="73">
        <v>0</v>
      </c>
      <c r="K8" s="48"/>
    </row>
    <row r="9" spans="1:11" ht="8.25" customHeight="1">
      <c r="A9" s="33"/>
      <c r="B9" s="74"/>
      <c r="C9" s="75"/>
      <c r="D9" s="75"/>
      <c r="E9" s="32"/>
      <c r="F9" s="32"/>
      <c r="G9" s="32"/>
      <c r="H9" s="65"/>
      <c r="I9" s="33"/>
      <c r="J9" s="65"/>
      <c r="K9" s="48"/>
    </row>
    <row r="10" spans="1:11" ht="12.75">
      <c r="A10" s="234"/>
      <c r="B10" s="48"/>
      <c r="C10" s="48"/>
      <c r="D10" s="48"/>
      <c r="E10" s="48"/>
      <c r="F10" s="48"/>
      <c r="G10" s="48"/>
      <c r="H10" s="48"/>
      <c r="I10" s="48"/>
      <c r="J10" s="48"/>
      <c r="K10" s="48"/>
    </row>
  </sheetData>
  <sheetProtection/>
  <mergeCells count="6">
    <mergeCell ref="A3:A4"/>
    <mergeCell ref="B3:D3"/>
    <mergeCell ref="E3:F3"/>
    <mergeCell ref="G3:H3"/>
    <mergeCell ref="I3:J3"/>
    <mergeCell ref="A1:J1"/>
  </mergeCells>
  <printOptions/>
  <pageMargins left="0.39" right="0.43" top="1" bottom="1" header="0.512" footer="0.512"/>
  <pageSetup horizontalDpi="600" verticalDpi="600" orientation="portrait" paperSize="9" r:id="rId1"/>
  <ignoredErrors>
    <ignoredError sqref="C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17"/>
  <sheetViews>
    <sheetView showGridLines="0" zoomScaleSheetLayoutView="100" zoomScalePageLayoutView="0" workbookViewId="0" topLeftCell="A1">
      <selection activeCell="B20" sqref="B20"/>
    </sheetView>
  </sheetViews>
  <sheetFormatPr defaultColWidth="9.00390625" defaultRowHeight="13.5"/>
  <cols>
    <col min="1" max="1" width="11.875" style="1" customWidth="1"/>
    <col min="2" max="2" width="6.625" style="1" customWidth="1"/>
    <col min="3" max="3" width="6.375" style="1" customWidth="1"/>
    <col min="4" max="28" width="5.625" style="1" customWidth="1"/>
    <col min="29" max="29" width="7.25390625" style="1" bestFit="1" customWidth="1"/>
    <col min="30" max="30" width="15.625" style="1" bestFit="1" customWidth="1"/>
    <col min="31" max="16384" width="9.00390625" style="1" customWidth="1"/>
  </cols>
  <sheetData>
    <row r="1" ht="12.75">
      <c r="Q1" s="240"/>
    </row>
    <row r="2" spans="1:33" s="124" customFormat="1" ht="14.25">
      <c r="A2" s="297" t="s">
        <v>170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321" t="s">
        <v>176</v>
      </c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167"/>
      <c r="AF2" s="167"/>
      <c r="AG2" s="167"/>
    </row>
    <row r="3" spans="1:43" ht="12.75">
      <c r="A3" s="149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4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30" s="123" customFormat="1" ht="15.75" customHeight="1">
      <c r="A4" s="110" t="s">
        <v>72</v>
      </c>
      <c r="B4" s="108" t="s">
        <v>73</v>
      </c>
      <c r="C4" s="110" t="s">
        <v>74</v>
      </c>
      <c r="D4" s="110">
        <v>1</v>
      </c>
      <c r="E4" s="110">
        <v>2</v>
      </c>
      <c r="F4" s="110">
        <v>3</v>
      </c>
      <c r="G4" s="110">
        <v>4</v>
      </c>
      <c r="H4" s="110">
        <v>5</v>
      </c>
      <c r="I4" s="110">
        <v>6</v>
      </c>
      <c r="J4" s="110">
        <v>7</v>
      </c>
      <c r="K4" s="110">
        <v>8</v>
      </c>
      <c r="L4" s="110">
        <v>9</v>
      </c>
      <c r="M4" s="110">
        <v>10</v>
      </c>
      <c r="N4" s="110">
        <v>11</v>
      </c>
      <c r="O4" s="110">
        <v>12</v>
      </c>
      <c r="P4" s="110">
        <v>13</v>
      </c>
      <c r="Q4" s="110">
        <v>14</v>
      </c>
      <c r="R4" s="110">
        <v>15</v>
      </c>
      <c r="S4" s="110">
        <v>16</v>
      </c>
      <c r="T4" s="110">
        <v>17</v>
      </c>
      <c r="U4" s="110">
        <v>18</v>
      </c>
      <c r="V4" s="110">
        <v>19</v>
      </c>
      <c r="W4" s="110">
        <v>20</v>
      </c>
      <c r="X4" s="110">
        <v>21</v>
      </c>
      <c r="Y4" s="110">
        <v>22</v>
      </c>
      <c r="Z4" s="110">
        <v>23</v>
      </c>
      <c r="AA4" s="110">
        <v>24</v>
      </c>
      <c r="AB4" s="110">
        <v>25</v>
      </c>
      <c r="AC4" s="108" t="s">
        <v>75</v>
      </c>
      <c r="AD4" s="110" t="s">
        <v>76</v>
      </c>
    </row>
    <row r="5" spans="1:30" s="2" customFormat="1" ht="6" customHeight="1">
      <c r="A5" s="35"/>
      <c r="B5" s="19"/>
      <c r="C5" s="18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59"/>
    </row>
    <row r="6" spans="1:30" s="5" customFormat="1" ht="15" customHeight="1">
      <c r="A6" s="157" t="s">
        <v>136</v>
      </c>
      <c r="B6" s="103">
        <f>SUM(C6:AC6)</f>
        <v>117</v>
      </c>
      <c r="C6" s="103">
        <f>SUM(C7:C8)</f>
        <v>0</v>
      </c>
      <c r="D6" s="95">
        <f aca="true" t="shared" si="0" ref="D6:AC6">SUM(D7:D8)</f>
        <v>0</v>
      </c>
      <c r="E6" s="90">
        <f t="shared" si="0"/>
        <v>0</v>
      </c>
      <c r="F6" s="90">
        <f t="shared" si="0"/>
        <v>0</v>
      </c>
      <c r="G6" s="90">
        <f t="shared" si="0"/>
        <v>4</v>
      </c>
      <c r="H6" s="90">
        <f t="shared" si="0"/>
        <v>4</v>
      </c>
      <c r="I6" s="90">
        <f t="shared" si="0"/>
        <v>4</v>
      </c>
      <c r="J6" s="90">
        <f t="shared" si="0"/>
        <v>4</v>
      </c>
      <c r="K6" s="90">
        <f t="shared" si="0"/>
        <v>21</v>
      </c>
      <c r="L6" s="90">
        <f t="shared" si="0"/>
        <v>8</v>
      </c>
      <c r="M6" s="90">
        <f t="shared" si="0"/>
        <v>5</v>
      </c>
      <c r="N6" s="90">
        <f t="shared" si="0"/>
        <v>5</v>
      </c>
      <c r="O6" s="90">
        <f t="shared" si="0"/>
        <v>6</v>
      </c>
      <c r="P6" s="90">
        <f t="shared" si="0"/>
        <v>4</v>
      </c>
      <c r="Q6" s="90">
        <f t="shared" si="0"/>
        <v>10</v>
      </c>
      <c r="R6" s="90">
        <f t="shared" si="0"/>
        <v>8</v>
      </c>
      <c r="S6" s="90">
        <f t="shared" si="0"/>
        <v>9</v>
      </c>
      <c r="T6" s="90">
        <f t="shared" si="0"/>
        <v>0</v>
      </c>
      <c r="U6" s="90">
        <f t="shared" si="0"/>
        <v>6</v>
      </c>
      <c r="V6" s="90">
        <f t="shared" si="0"/>
        <v>2</v>
      </c>
      <c r="W6" s="90">
        <f t="shared" si="0"/>
        <v>1</v>
      </c>
      <c r="X6" s="90">
        <f t="shared" si="0"/>
        <v>3</v>
      </c>
      <c r="Y6" s="90">
        <f t="shared" si="0"/>
        <v>3</v>
      </c>
      <c r="Z6" s="90">
        <f t="shared" si="0"/>
        <v>1</v>
      </c>
      <c r="AA6" s="90">
        <f t="shared" si="0"/>
        <v>0</v>
      </c>
      <c r="AB6" s="90">
        <f t="shared" si="0"/>
        <v>2</v>
      </c>
      <c r="AC6" s="90">
        <f t="shared" si="0"/>
        <v>7</v>
      </c>
      <c r="AD6" s="159" t="s">
        <v>169</v>
      </c>
    </row>
    <row r="7" spans="1:30" s="2" customFormat="1" ht="15" customHeight="1">
      <c r="A7" s="89" t="s">
        <v>77</v>
      </c>
      <c r="B7" s="104">
        <f>SUM(C7:AC7)</f>
        <v>1</v>
      </c>
      <c r="C7" s="104">
        <f>C11</f>
        <v>0</v>
      </c>
      <c r="D7" s="86">
        <f aca="true" t="shared" si="1" ref="D7:AC7">D11</f>
        <v>0</v>
      </c>
      <c r="E7" s="72">
        <f t="shared" si="1"/>
        <v>0</v>
      </c>
      <c r="F7" s="72">
        <f t="shared" si="1"/>
        <v>0</v>
      </c>
      <c r="G7" s="72">
        <f t="shared" si="1"/>
        <v>0</v>
      </c>
      <c r="H7" s="72">
        <f t="shared" si="1"/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72">
        <f t="shared" si="1"/>
        <v>0</v>
      </c>
      <c r="M7" s="72">
        <f t="shared" si="1"/>
        <v>0</v>
      </c>
      <c r="N7" s="72">
        <f t="shared" si="1"/>
        <v>0</v>
      </c>
      <c r="O7" s="72">
        <f t="shared" si="1"/>
        <v>1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  <c r="AA7" s="72">
        <f t="shared" si="1"/>
        <v>0</v>
      </c>
      <c r="AB7" s="72">
        <f t="shared" si="1"/>
        <v>0</v>
      </c>
      <c r="AC7" s="72">
        <f t="shared" si="1"/>
        <v>0</v>
      </c>
      <c r="AD7" s="89" t="s">
        <v>78</v>
      </c>
    </row>
    <row r="8" spans="1:30" s="2" customFormat="1" ht="15" customHeight="1">
      <c r="A8" s="89" t="s">
        <v>79</v>
      </c>
      <c r="B8" s="104">
        <f>SUM(C8:AC8)</f>
        <v>116</v>
      </c>
      <c r="C8" s="104">
        <f>C12+C15</f>
        <v>0</v>
      </c>
      <c r="D8" s="86">
        <f>D12+D15</f>
        <v>0</v>
      </c>
      <c r="E8" s="72">
        <f>E12+E15</f>
        <v>0</v>
      </c>
      <c r="F8" s="72">
        <f>F12+F15</f>
        <v>0</v>
      </c>
      <c r="G8" s="72">
        <f>G12</f>
        <v>4</v>
      </c>
      <c r="H8" s="72">
        <f aca="true" t="shared" si="2" ref="H8:AC8">H12</f>
        <v>4</v>
      </c>
      <c r="I8" s="72">
        <f t="shared" si="2"/>
        <v>4</v>
      </c>
      <c r="J8" s="72">
        <f t="shared" si="2"/>
        <v>4</v>
      </c>
      <c r="K8" s="72">
        <f t="shared" si="2"/>
        <v>21</v>
      </c>
      <c r="L8" s="72">
        <f t="shared" si="2"/>
        <v>8</v>
      </c>
      <c r="M8" s="72">
        <f t="shared" si="2"/>
        <v>5</v>
      </c>
      <c r="N8" s="72">
        <f t="shared" si="2"/>
        <v>5</v>
      </c>
      <c r="O8" s="72">
        <f t="shared" si="2"/>
        <v>5</v>
      </c>
      <c r="P8" s="72">
        <f t="shared" si="2"/>
        <v>4</v>
      </c>
      <c r="Q8" s="72">
        <f t="shared" si="2"/>
        <v>10</v>
      </c>
      <c r="R8" s="72">
        <f t="shared" si="2"/>
        <v>8</v>
      </c>
      <c r="S8" s="72">
        <f t="shared" si="2"/>
        <v>9</v>
      </c>
      <c r="T8" s="72">
        <f t="shared" si="2"/>
        <v>0</v>
      </c>
      <c r="U8" s="72">
        <f t="shared" si="2"/>
        <v>6</v>
      </c>
      <c r="V8" s="72">
        <f t="shared" si="2"/>
        <v>2</v>
      </c>
      <c r="W8" s="72">
        <f t="shared" si="2"/>
        <v>1</v>
      </c>
      <c r="X8" s="72">
        <f t="shared" si="2"/>
        <v>3</v>
      </c>
      <c r="Y8" s="72">
        <f t="shared" si="2"/>
        <v>3</v>
      </c>
      <c r="Z8" s="72">
        <f t="shared" si="2"/>
        <v>1</v>
      </c>
      <c r="AA8" s="72">
        <f t="shared" si="2"/>
        <v>0</v>
      </c>
      <c r="AB8" s="72">
        <f t="shared" si="2"/>
        <v>2</v>
      </c>
      <c r="AC8" s="72">
        <f t="shared" si="2"/>
        <v>7</v>
      </c>
      <c r="AD8" s="89" t="s">
        <v>80</v>
      </c>
    </row>
    <row r="9" spans="1:30" s="2" customFormat="1" ht="5.25" customHeight="1">
      <c r="A9" s="94"/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94"/>
    </row>
    <row r="10" spans="1:31" s="2" customFormat="1" ht="15" customHeight="1">
      <c r="A10" s="89" t="s">
        <v>137</v>
      </c>
      <c r="B10" s="104">
        <f>SUM(C10:AC10)</f>
        <v>117</v>
      </c>
      <c r="C10" s="104">
        <f>SUM(C11:C12)</f>
        <v>0</v>
      </c>
      <c r="D10" s="86">
        <f aca="true" t="shared" si="3" ref="D10:AC10">SUM(D11:D12)</f>
        <v>0</v>
      </c>
      <c r="E10" s="72">
        <f t="shared" si="3"/>
        <v>0</v>
      </c>
      <c r="F10" s="72">
        <f t="shared" si="3"/>
        <v>0</v>
      </c>
      <c r="G10" s="72">
        <f t="shared" si="3"/>
        <v>4</v>
      </c>
      <c r="H10" s="72">
        <f t="shared" si="3"/>
        <v>4</v>
      </c>
      <c r="I10" s="72">
        <f t="shared" si="3"/>
        <v>4</v>
      </c>
      <c r="J10" s="72">
        <f t="shared" si="3"/>
        <v>4</v>
      </c>
      <c r="K10" s="72">
        <f t="shared" si="3"/>
        <v>21</v>
      </c>
      <c r="L10" s="72">
        <f t="shared" si="3"/>
        <v>8</v>
      </c>
      <c r="M10" s="72">
        <f t="shared" si="3"/>
        <v>5</v>
      </c>
      <c r="N10" s="72">
        <f t="shared" si="3"/>
        <v>5</v>
      </c>
      <c r="O10" s="72">
        <f t="shared" si="3"/>
        <v>6</v>
      </c>
      <c r="P10" s="72">
        <f t="shared" si="3"/>
        <v>4</v>
      </c>
      <c r="Q10" s="72">
        <f t="shared" si="3"/>
        <v>10</v>
      </c>
      <c r="R10" s="72">
        <f t="shared" si="3"/>
        <v>8</v>
      </c>
      <c r="S10" s="72">
        <f t="shared" si="3"/>
        <v>9</v>
      </c>
      <c r="T10" s="72">
        <f t="shared" si="3"/>
        <v>0</v>
      </c>
      <c r="U10" s="72">
        <f t="shared" si="3"/>
        <v>6</v>
      </c>
      <c r="V10" s="72">
        <f t="shared" si="3"/>
        <v>2</v>
      </c>
      <c r="W10" s="72">
        <f t="shared" si="3"/>
        <v>1</v>
      </c>
      <c r="X10" s="72">
        <f t="shared" si="3"/>
        <v>3</v>
      </c>
      <c r="Y10" s="72">
        <f t="shared" si="3"/>
        <v>3</v>
      </c>
      <c r="Z10" s="72">
        <f t="shared" si="3"/>
        <v>1</v>
      </c>
      <c r="AA10" s="72">
        <f t="shared" si="3"/>
        <v>0</v>
      </c>
      <c r="AB10" s="72">
        <f t="shared" si="3"/>
        <v>2</v>
      </c>
      <c r="AC10" s="72">
        <f t="shared" si="3"/>
        <v>7</v>
      </c>
      <c r="AD10" s="125" t="s">
        <v>158</v>
      </c>
      <c r="AE10" s="126"/>
    </row>
    <row r="11" spans="1:30" s="2" customFormat="1" ht="15" customHeight="1">
      <c r="A11" s="89" t="s">
        <v>77</v>
      </c>
      <c r="B11" s="104">
        <f>SUM(C11:AC11)</f>
        <v>1</v>
      </c>
      <c r="C11" s="104">
        <v>0</v>
      </c>
      <c r="D11" s="86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1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89" t="s">
        <v>78</v>
      </c>
    </row>
    <row r="12" spans="1:30" s="2" customFormat="1" ht="15" customHeight="1">
      <c r="A12" s="89" t="s">
        <v>79</v>
      </c>
      <c r="B12" s="104">
        <f>SUM(C12:AC12)</f>
        <v>116</v>
      </c>
      <c r="C12" s="104">
        <v>0</v>
      </c>
      <c r="D12" s="86">
        <v>0</v>
      </c>
      <c r="E12" s="72">
        <v>0</v>
      </c>
      <c r="F12" s="72">
        <v>0</v>
      </c>
      <c r="G12" s="271">
        <v>4</v>
      </c>
      <c r="H12" s="271">
        <v>4</v>
      </c>
      <c r="I12" s="271">
        <v>4</v>
      </c>
      <c r="J12" s="271">
        <v>4</v>
      </c>
      <c r="K12" s="271">
        <v>21</v>
      </c>
      <c r="L12" s="271">
        <v>8</v>
      </c>
      <c r="M12" s="271">
        <v>5</v>
      </c>
      <c r="N12" s="271">
        <v>5</v>
      </c>
      <c r="O12" s="271">
        <v>5</v>
      </c>
      <c r="P12" s="271">
        <v>4</v>
      </c>
      <c r="Q12" s="271">
        <v>10</v>
      </c>
      <c r="R12" s="271">
        <v>8</v>
      </c>
      <c r="S12" s="271">
        <v>9</v>
      </c>
      <c r="T12" s="271">
        <v>0</v>
      </c>
      <c r="U12" s="271">
        <v>6</v>
      </c>
      <c r="V12" s="271">
        <v>2</v>
      </c>
      <c r="W12" s="271">
        <v>1</v>
      </c>
      <c r="X12" s="271">
        <v>3</v>
      </c>
      <c r="Y12" s="271">
        <v>3</v>
      </c>
      <c r="Z12" s="271">
        <v>1</v>
      </c>
      <c r="AA12" s="271">
        <v>0</v>
      </c>
      <c r="AB12" s="271">
        <v>2</v>
      </c>
      <c r="AC12" s="72">
        <v>7</v>
      </c>
      <c r="AD12" s="89" t="s">
        <v>80</v>
      </c>
    </row>
    <row r="13" spans="1:30" s="2" customFormat="1" ht="15" customHeight="1" hidden="1">
      <c r="A13" s="94"/>
      <c r="B13" s="104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94"/>
    </row>
    <row r="14" spans="1:30" s="2" customFormat="1" ht="15" customHeight="1" hidden="1">
      <c r="A14" s="89" t="s">
        <v>138</v>
      </c>
      <c r="B14" s="104">
        <f>SUM(C14:AC14)</f>
        <v>0</v>
      </c>
      <c r="C14" s="104">
        <v>0</v>
      </c>
      <c r="D14" s="86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125" t="s">
        <v>157</v>
      </c>
    </row>
    <row r="15" spans="1:30" s="2" customFormat="1" ht="15" customHeight="1" hidden="1">
      <c r="A15" s="89" t="s">
        <v>79</v>
      </c>
      <c r="B15" s="104">
        <f>SUM(C15:AC15)</f>
        <v>0</v>
      </c>
      <c r="C15" s="104">
        <v>0</v>
      </c>
      <c r="D15" s="86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89" t="s">
        <v>80</v>
      </c>
    </row>
    <row r="16" spans="1:30" s="2" customFormat="1" ht="6.75" customHeight="1">
      <c r="A16" s="36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15"/>
    </row>
    <row r="17" ht="12.75">
      <c r="A17" s="44" t="s">
        <v>246</v>
      </c>
    </row>
  </sheetData>
  <sheetProtection/>
  <mergeCells count="2">
    <mergeCell ref="A2:P2"/>
    <mergeCell ref="Q2:AD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1"/>
  <sheetViews>
    <sheetView showGridLines="0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11.25390625" style="0" customWidth="1"/>
    <col min="2" max="8" width="8.00390625" style="0" customWidth="1"/>
  </cols>
  <sheetData>
    <row r="1" spans="1:8" s="127" customFormat="1" ht="14.25">
      <c r="A1" s="297" t="s">
        <v>253</v>
      </c>
      <c r="B1" s="297"/>
      <c r="C1" s="297"/>
      <c r="D1" s="297"/>
      <c r="E1" s="297"/>
      <c r="F1" s="297"/>
      <c r="G1" s="297"/>
      <c r="H1" s="297"/>
    </row>
    <row r="2" spans="1:9" ht="13.5" customHeight="1">
      <c r="A2" s="149" t="s">
        <v>18</v>
      </c>
      <c r="B2" s="17"/>
      <c r="C2" s="17"/>
      <c r="D2" s="17"/>
      <c r="E2" s="17"/>
      <c r="F2" s="17"/>
      <c r="G2" s="17"/>
      <c r="H2" s="128" t="s">
        <v>59</v>
      </c>
      <c r="I2" s="101"/>
    </row>
    <row r="3" spans="1:9" s="129" customFormat="1" ht="12.75" customHeight="1">
      <c r="A3" s="310" t="s">
        <v>81</v>
      </c>
      <c r="B3" s="237"/>
      <c r="C3" s="322" t="s">
        <v>54</v>
      </c>
      <c r="D3" s="117">
        <v>8</v>
      </c>
      <c r="E3" s="117">
        <v>13</v>
      </c>
      <c r="F3" s="117">
        <v>21</v>
      </c>
      <c r="G3" s="117">
        <v>26</v>
      </c>
      <c r="H3" s="117">
        <v>31</v>
      </c>
      <c r="I3" s="250"/>
    </row>
    <row r="4" spans="1:8" s="129" customFormat="1" ht="15">
      <c r="A4" s="311"/>
      <c r="B4" s="87" t="s">
        <v>60</v>
      </c>
      <c r="C4" s="323"/>
      <c r="D4" s="118" t="s">
        <v>61</v>
      </c>
      <c r="E4" s="118" t="s">
        <v>61</v>
      </c>
      <c r="F4" s="118" t="s">
        <v>61</v>
      </c>
      <c r="G4" s="118" t="s">
        <v>61</v>
      </c>
      <c r="H4" s="118" t="s">
        <v>61</v>
      </c>
    </row>
    <row r="5" spans="1:8" s="129" customFormat="1" ht="12.75">
      <c r="A5" s="312"/>
      <c r="B5" s="238"/>
      <c r="C5" s="324"/>
      <c r="D5" s="119">
        <v>12</v>
      </c>
      <c r="E5" s="119">
        <v>20</v>
      </c>
      <c r="F5" s="119">
        <v>25</v>
      </c>
      <c r="G5" s="119">
        <v>30</v>
      </c>
      <c r="H5" s="119" t="s">
        <v>262</v>
      </c>
    </row>
    <row r="6" spans="1:8" ht="4.5" customHeight="1">
      <c r="A6" s="35"/>
      <c r="B6" s="19"/>
      <c r="C6" s="19"/>
      <c r="D6" s="57"/>
      <c r="E6" s="57"/>
      <c r="F6" s="57"/>
      <c r="G6" s="57"/>
      <c r="H6" s="56"/>
    </row>
    <row r="7" spans="1:8" ht="21.75" customHeight="1">
      <c r="A7" s="157" t="s">
        <v>166</v>
      </c>
      <c r="B7" s="103">
        <f>SUM(B8:B9)</f>
        <v>1522</v>
      </c>
      <c r="C7" s="103">
        <f aca="true" t="shared" si="0" ref="C7:H7">SUM(C8:C9)</f>
        <v>390</v>
      </c>
      <c r="D7" s="95">
        <f t="shared" si="0"/>
        <v>56</v>
      </c>
      <c r="E7" s="95">
        <f t="shared" si="0"/>
        <v>296</v>
      </c>
      <c r="F7" s="95">
        <f t="shared" si="0"/>
        <v>369</v>
      </c>
      <c r="G7" s="95">
        <f t="shared" si="0"/>
        <v>348</v>
      </c>
      <c r="H7" s="91">
        <f t="shared" si="0"/>
        <v>63</v>
      </c>
    </row>
    <row r="8" spans="1:8" ht="21.75" customHeight="1">
      <c r="A8" s="89" t="s">
        <v>143</v>
      </c>
      <c r="B8" s="104">
        <f>C8+D8+E8+F8+G8+H8</f>
        <v>12</v>
      </c>
      <c r="C8" s="104">
        <v>0</v>
      </c>
      <c r="D8" s="86">
        <v>0</v>
      </c>
      <c r="E8" s="86">
        <v>0</v>
      </c>
      <c r="F8" s="86">
        <v>2</v>
      </c>
      <c r="G8" s="86">
        <v>1</v>
      </c>
      <c r="H8" s="73">
        <v>9</v>
      </c>
    </row>
    <row r="9" spans="1:8" ht="21.75" customHeight="1">
      <c r="A9" s="160" t="s">
        <v>144</v>
      </c>
      <c r="B9" s="161">
        <f>C9+D9+E9+F9+G9+H9</f>
        <v>1510</v>
      </c>
      <c r="C9" s="273">
        <v>390</v>
      </c>
      <c r="D9" s="274">
        <v>56</v>
      </c>
      <c r="E9" s="274">
        <v>296</v>
      </c>
      <c r="F9" s="274">
        <v>367</v>
      </c>
      <c r="G9" s="274">
        <v>347</v>
      </c>
      <c r="H9" s="275">
        <v>54</v>
      </c>
    </row>
    <row r="10" spans="1:8" ht="4.5" customHeight="1">
      <c r="A10" s="24"/>
      <c r="B10" s="18"/>
      <c r="C10" s="18"/>
      <c r="D10" s="31"/>
      <c r="E10" s="31"/>
      <c r="F10" s="31"/>
      <c r="G10" s="31"/>
      <c r="H10" s="39"/>
    </row>
    <row r="11" spans="1:8" ht="21.75" customHeight="1">
      <c r="A11" s="89" t="s">
        <v>5</v>
      </c>
      <c r="B11" s="104">
        <f aca="true" t="shared" si="1" ref="B11:B29">SUM(C11:H11)</f>
        <v>502</v>
      </c>
      <c r="C11" s="276">
        <v>125</v>
      </c>
      <c r="D11" s="271">
        <v>20</v>
      </c>
      <c r="E11" s="271">
        <v>99</v>
      </c>
      <c r="F11" s="271">
        <v>106</v>
      </c>
      <c r="G11" s="271">
        <v>113</v>
      </c>
      <c r="H11" s="272">
        <v>39</v>
      </c>
    </row>
    <row r="12" spans="1:8" ht="21.75" customHeight="1">
      <c r="A12" s="89" t="s">
        <v>6</v>
      </c>
      <c r="B12" s="104">
        <f t="shared" si="1"/>
        <v>383</v>
      </c>
      <c r="C12" s="276">
        <v>82</v>
      </c>
      <c r="D12" s="271">
        <v>6</v>
      </c>
      <c r="E12" s="271">
        <v>34</v>
      </c>
      <c r="F12" s="271">
        <v>111</v>
      </c>
      <c r="G12" s="271">
        <v>137</v>
      </c>
      <c r="H12" s="272">
        <v>13</v>
      </c>
    </row>
    <row r="13" spans="1:8" ht="21.75" customHeight="1">
      <c r="A13" s="89" t="s">
        <v>7</v>
      </c>
      <c r="B13" s="104">
        <f t="shared" si="1"/>
        <v>144</v>
      </c>
      <c r="C13" s="276">
        <v>45</v>
      </c>
      <c r="D13" s="271">
        <v>12</v>
      </c>
      <c r="E13" s="271">
        <v>29</v>
      </c>
      <c r="F13" s="271">
        <v>33</v>
      </c>
      <c r="G13" s="271">
        <v>20</v>
      </c>
      <c r="H13" s="272">
        <v>5</v>
      </c>
    </row>
    <row r="14" spans="1:8" ht="21.75" customHeight="1">
      <c r="A14" s="89" t="s">
        <v>8</v>
      </c>
      <c r="B14" s="104">
        <f t="shared" si="1"/>
        <v>88</v>
      </c>
      <c r="C14" s="276">
        <v>18</v>
      </c>
      <c r="D14" s="271">
        <v>0</v>
      </c>
      <c r="E14" s="271">
        <v>26</v>
      </c>
      <c r="F14" s="271">
        <v>29</v>
      </c>
      <c r="G14" s="271">
        <v>14</v>
      </c>
      <c r="H14" s="272">
        <v>1</v>
      </c>
    </row>
    <row r="15" spans="1:8" ht="21.75" customHeight="1">
      <c r="A15" s="89" t="s">
        <v>9</v>
      </c>
      <c r="B15" s="104">
        <f t="shared" si="1"/>
        <v>30</v>
      </c>
      <c r="C15" s="276">
        <v>7</v>
      </c>
      <c r="D15" s="271">
        <v>0</v>
      </c>
      <c r="E15" s="271">
        <v>16</v>
      </c>
      <c r="F15" s="271">
        <v>4</v>
      </c>
      <c r="G15" s="271">
        <v>3</v>
      </c>
      <c r="H15" s="272">
        <v>0</v>
      </c>
    </row>
    <row r="16" spans="1:8" ht="21.75" customHeight="1">
      <c r="A16" s="89" t="s">
        <v>10</v>
      </c>
      <c r="B16" s="104">
        <f t="shared" si="1"/>
        <v>7</v>
      </c>
      <c r="C16" s="276">
        <v>1</v>
      </c>
      <c r="D16" s="271">
        <v>3</v>
      </c>
      <c r="E16" s="271">
        <v>3</v>
      </c>
      <c r="F16" s="271">
        <v>0</v>
      </c>
      <c r="G16" s="271">
        <v>0</v>
      </c>
      <c r="H16" s="272">
        <v>0</v>
      </c>
    </row>
    <row r="17" spans="1:8" ht="21.75" customHeight="1">
      <c r="A17" s="89" t="s">
        <v>11</v>
      </c>
      <c r="B17" s="104">
        <f t="shared" si="1"/>
        <v>15</v>
      </c>
      <c r="C17" s="276">
        <v>3</v>
      </c>
      <c r="D17" s="271">
        <v>0</v>
      </c>
      <c r="E17" s="271">
        <v>6</v>
      </c>
      <c r="F17" s="271">
        <v>6</v>
      </c>
      <c r="G17" s="271">
        <v>0</v>
      </c>
      <c r="H17" s="272">
        <v>0</v>
      </c>
    </row>
    <row r="18" spans="1:8" ht="21.75" customHeight="1">
      <c r="A18" s="89" t="s">
        <v>101</v>
      </c>
      <c r="B18" s="104">
        <f t="shared" si="1"/>
        <v>46</v>
      </c>
      <c r="C18" s="276">
        <v>15</v>
      </c>
      <c r="D18" s="271">
        <v>0</v>
      </c>
      <c r="E18" s="271">
        <v>12</v>
      </c>
      <c r="F18" s="271">
        <v>11</v>
      </c>
      <c r="G18" s="271">
        <v>8</v>
      </c>
      <c r="H18" s="272">
        <v>0</v>
      </c>
    </row>
    <row r="19" spans="1:8" ht="21.75" customHeight="1">
      <c r="A19" s="89" t="s">
        <v>12</v>
      </c>
      <c r="B19" s="104">
        <f t="shared" si="1"/>
        <v>18</v>
      </c>
      <c r="C19" s="276">
        <v>6</v>
      </c>
      <c r="D19" s="271">
        <v>0</v>
      </c>
      <c r="E19" s="271">
        <v>3</v>
      </c>
      <c r="F19" s="271">
        <v>9</v>
      </c>
      <c r="G19" s="271">
        <v>0</v>
      </c>
      <c r="H19" s="272">
        <v>0</v>
      </c>
    </row>
    <row r="20" spans="1:8" ht="21.75" customHeight="1">
      <c r="A20" s="89" t="s">
        <v>102</v>
      </c>
      <c r="B20" s="104">
        <f t="shared" si="1"/>
        <v>53</v>
      </c>
      <c r="C20" s="276">
        <v>17</v>
      </c>
      <c r="D20" s="271">
        <v>2</v>
      </c>
      <c r="E20" s="271">
        <v>6</v>
      </c>
      <c r="F20" s="271">
        <v>10</v>
      </c>
      <c r="G20" s="271">
        <v>17</v>
      </c>
      <c r="H20" s="272">
        <v>1</v>
      </c>
    </row>
    <row r="21" spans="1:8" ht="21.75" customHeight="1">
      <c r="A21" s="89" t="s">
        <v>103</v>
      </c>
      <c r="B21" s="104">
        <f t="shared" si="1"/>
        <v>49</v>
      </c>
      <c r="C21" s="276">
        <v>15</v>
      </c>
      <c r="D21" s="271">
        <v>1</v>
      </c>
      <c r="E21" s="271">
        <v>15</v>
      </c>
      <c r="F21" s="271">
        <v>7</v>
      </c>
      <c r="G21" s="271">
        <v>9</v>
      </c>
      <c r="H21" s="272">
        <v>2</v>
      </c>
    </row>
    <row r="22" spans="1:8" ht="21.75" customHeight="1">
      <c r="A22" s="89" t="s">
        <v>106</v>
      </c>
      <c r="B22" s="104">
        <f t="shared" si="1"/>
        <v>43</v>
      </c>
      <c r="C22" s="276">
        <v>13</v>
      </c>
      <c r="D22" s="271">
        <v>0</v>
      </c>
      <c r="E22" s="271">
        <v>4</v>
      </c>
      <c r="F22" s="271">
        <v>17</v>
      </c>
      <c r="G22" s="271">
        <v>8</v>
      </c>
      <c r="H22" s="272">
        <v>1</v>
      </c>
    </row>
    <row r="23" spans="1:8" ht="21.75" customHeight="1">
      <c r="A23" s="89" t="s">
        <v>13</v>
      </c>
      <c r="B23" s="104">
        <f t="shared" si="1"/>
        <v>15</v>
      </c>
      <c r="C23" s="276">
        <v>3</v>
      </c>
      <c r="D23" s="271">
        <v>0</v>
      </c>
      <c r="E23" s="271">
        <v>10</v>
      </c>
      <c r="F23" s="271">
        <v>2</v>
      </c>
      <c r="G23" s="271">
        <v>0</v>
      </c>
      <c r="H23" s="272">
        <v>0</v>
      </c>
    </row>
    <row r="24" spans="1:8" ht="21.75" customHeight="1">
      <c r="A24" s="89" t="s">
        <v>14</v>
      </c>
      <c r="B24" s="104">
        <f t="shared" si="1"/>
        <v>45</v>
      </c>
      <c r="C24" s="276">
        <v>9</v>
      </c>
      <c r="D24" s="271">
        <v>2</v>
      </c>
      <c r="E24" s="271">
        <v>20</v>
      </c>
      <c r="F24" s="271">
        <v>7</v>
      </c>
      <c r="G24" s="271">
        <v>7</v>
      </c>
      <c r="H24" s="272">
        <v>0</v>
      </c>
    </row>
    <row r="25" spans="1:8" ht="21.75" customHeight="1">
      <c r="A25" s="89" t="s">
        <v>104</v>
      </c>
      <c r="B25" s="104">
        <f t="shared" si="1"/>
        <v>28</v>
      </c>
      <c r="C25" s="276">
        <v>8</v>
      </c>
      <c r="D25" s="271">
        <v>1</v>
      </c>
      <c r="E25" s="271">
        <v>4</v>
      </c>
      <c r="F25" s="271">
        <v>10</v>
      </c>
      <c r="G25" s="271">
        <v>4</v>
      </c>
      <c r="H25" s="272">
        <v>1</v>
      </c>
    </row>
    <row r="26" spans="1:8" ht="21.75" customHeight="1">
      <c r="A26" s="89" t="s">
        <v>105</v>
      </c>
      <c r="B26" s="104">
        <f t="shared" si="1"/>
        <v>38</v>
      </c>
      <c r="C26" s="276">
        <v>14</v>
      </c>
      <c r="D26" s="271">
        <v>6</v>
      </c>
      <c r="E26" s="271">
        <v>5</v>
      </c>
      <c r="F26" s="271">
        <v>5</v>
      </c>
      <c r="G26" s="271">
        <v>8</v>
      </c>
      <c r="H26" s="272">
        <v>0</v>
      </c>
    </row>
    <row r="27" spans="1:8" ht="21.75" customHeight="1">
      <c r="A27" s="89" t="s">
        <v>15</v>
      </c>
      <c r="B27" s="104">
        <f t="shared" si="1"/>
        <v>8</v>
      </c>
      <c r="C27" s="276">
        <v>2</v>
      </c>
      <c r="D27" s="271">
        <v>0</v>
      </c>
      <c r="E27" s="271">
        <v>4</v>
      </c>
      <c r="F27" s="271">
        <v>2</v>
      </c>
      <c r="G27" s="271">
        <v>0</v>
      </c>
      <c r="H27" s="272">
        <v>0</v>
      </c>
    </row>
    <row r="28" spans="1:8" ht="21.75" customHeight="1">
      <c r="A28" s="89" t="s">
        <v>16</v>
      </c>
      <c r="B28" s="104">
        <f t="shared" si="1"/>
        <v>10</v>
      </c>
      <c r="C28" s="276">
        <v>7</v>
      </c>
      <c r="D28" s="271">
        <v>3</v>
      </c>
      <c r="E28" s="271">
        <v>0</v>
      </c>
      <c r="F28" s="271">
        <v>0</v>
      </c>
      <c r="G28" s="271">
        <v>0</v>
      </c>
      <c r="H28" s="272">
        <v>0</v>
      </c>
    </row>
    <row r="29" spans="1:8" ht="21.75" customHeight="1">
      <c r="A29" s="89" t="s">
        <v>17</v>
      </c>
      <c r="B29" s="104">
        <f t="shared" si="1"/>
        <v>0</v>
      </c>
      <c r="C29" s="104">
        <v>0</v>
      </c>
      <c r="D29" s="86">
        <v>0</v>
      </c>
      <c r="E29" s="86">
        <v>0</v>
      </c>
      <c r="F29" s="86">
        <v>0</v>
      </c>
      <c r="G29" s="86">
        <v>0</v>
      </c>
      <c r="H29" s="73">
        <v>0</v>
      </c>
    </row>
    <row r="30" spans="1:8" ht="3.75" customHeight="1">
      <c r="A30" s="36"/>
      <c r="B30" s="38"/>
      <c r="C30" s="38"/>
      <c r="D30" s="37"/>
      <c r="E30" s="37"/>
      <c r="F30" s="37"/>
      <c r="G30" s="37"/>
      <c r="H30" s="148"/>
    </row>
    <row r="31" ht="12.75">
      <c r="A31" s="11"/>
    </row>
  </sheetData>
  <sheetProtection/>
  <mergeCells count="3">
    <mergeCell ref="A3:A5"/>
    <mergeCell ref="C3:C5"/>
    <mergeCell ref="A1:H1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  <headerFooter alignWithMargins="0">
    <oddFooter>&amp;C &amp;"ＭＳ Ｐ明朝,標準"&amp;10-24 -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1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W1" sqref="W1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9.125" style="1" customWidth="1"/>
    <col min="14" max="14" width="8.25390625" style="1" bestFit="1" customWidth="1"/>
    <col min="15" max="19" width="7.875" style="1" customWidth="1"/>
    <col min="20" max="21" width="7.75390625" style="1" customWidth="1"/>
    <col min="22" max="22" width="11.375" style="1" customWidth="1"/>
    <col min="23" max="16384" width="9.00390625" style="1" customWidth="1"/>
  </cols>
  <sheetData>
    <row r="1" spans="1:22" s="124" customFormat="1" ht="16.5" customHeight="1">
      <c r="A1" s="297" t="s">
        <v>254</v>
      </c>
      <c r="B1" s="297"/>
      <c r="C1" s="297"/>
      <c r="D1" s="297"/>
      <c r="E1" s="297"/>
      <c r="F1" s="297"/>
      <c r="G1" s="297"/>
      <c r="H1" s="297"/>
      <c r="I1" s="297"/>
      <c r="J1" s="120"/>
      <c r="K1" s="120"/>
      <c r="L1" s="297" t="s">
        <v>177</v>
      </c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2.75">
      <c r="A2" s="149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328" t="s">
        <v>84</v>
      </c>
      <c r="V2" s="328"/>
    </row>
    <row r="3" spans="1:22" s="131" customFormat="1" ht="24" customHeight="1">
      <c r="A3" s="325" t="s">
        <v>171</v>
      </c>
      <c r="B3" s="325" t="s">
        <v>27</v>
      </c>
      <c r="C3" s="329" t="s">
        <v>28</v>
      </c>
      <c r="D3" s="330"/>
      <c r="E3" s="330"/>
      <c r="F3" s="330"/>
      <c r="G3" s="330"/>
      <c r="H3" s="330"/>
      <c r="I3" s="331"/>
      <c r="J3" s="107"/>
      <c r="K3" s="107"/>
      <c r="L3" s="316" t="s">
        <v>115</v>
      </c>
      <c r="M3" s="317"/>
      <c r="N3" s="332" t="s">
        <v>112</v>
      </c>
      <c r="O3" s="333"/>
      <c r="P3" s="333"/>
      <c r="Q3" s="333"/>
      <c r="R3" s="333"/>
      <c r="S3" s="333"/>
      <c r="T3" s="333"/>
      <c r="U3" s="334"/>
      <c r="V3" s="325" t="s">
        <v>159</v>
      </c>
    </row>
    <row r="4" spans="1:22" s="131" customFormat="1" ht="34.5" customHeight="1">
      <c r="A4" s="327"/>
      <c r="B4" s="326"/>
      <c r="C4" s="236" t="s">
        <v>25</v>
      </c>
      <c r="D4" s="132" t="s">
        <v>29</v>
      </c>
      <c r="E4" s="132" t="s">
        <v>30</v>
      </c>
      <c r="F4" s="132" t="s">
        <v>31</v>
      </c>
      <c r="G4" s="132" t="s">
        <v>32</v>
      </c>
      <c r="H4" s="132" t="s">
        <v>33</v>
      </c>
      <c r="I4" s="132" t="s">
        <v>34</v>
      </c>
      <c r="J4" s="107"/>
      <c r="K4" s="107"/>
      <c r="L4" s="236" t="s">
        <v>25</v>
      </c>
      <c r="M4" s="132" t="s">
        <v>35</v>
      </c>
      <c r="N4" s="241" t="s">
        <v>27</v>
      </c>
      <c r="O4" s="132" t="s">
        <v>36</v>
      </c>
      <c r="P4" s="132" t="s">
        <v>37</v>
      </c>
      <c r="Q4" s="133" t="s">
        <v>113</v>
      </c>
      <c r="R4" s="132" t="s">
        <v>38</v>
      </c>
      <c r="S4" s="132" t="s">
        <v>39</v>
      </c>
      <c r="T4" s="132" t="s">
        <v>40</v>
      </c>
      <c r="U4" s="132" t="s">
        <v>41</v>
      </c>
      <c r="V4" s="327"/>
    </row>
    <row r="5" spans="1:22" s="10" customFormat="1" ht="4.5" customHeight="1">
      <c r="A5" s="62"/>
      <c r="B5" s="57"/>
      <c r="C5" s="19"/>
      <c r="D5" s="31"/>
      <c r="E5" s="31"/>
      <c r="F5" s="31"/>
      <c r="G5" s="31"/>
      <c r="H5" s="31"/>
      <c r="I5" s="31"/>
      <c r="J5" s="31"/>
      <c r="K5" s="31"/>
      <c r="L5" s="57"/>
      <c r="M5" s="39"/>
      <c r="N5" s="18"/>
      <c r="O5" s="57"/>
      <c r="P5" s="31"/>
      <c r="Q5" s="31"/>
      <c r="R5" s="31"/>
      <c r="S5" s="31"/>
      <c r="T5" s="31"/>
      <c r="U5" s="56"/>
      <c r="V5" s="62"/>
    </row>
    <row r="6" spans="1:22" s="15" customFormat="1" ht="24" customHeight="1">
      <c r="A6" s="157" t="s">
        <v>146</v>
      </c>
      <c r="B6" s="90">
        <f>+B7+B8</f>
        <v>1522</v>
      </c>
      <c r="C6" s="103">
        <f>SUM(C7:C8)</f>
        <v>1144</v>
      </c>
      <c r="D6" s="95">
        <f aca="true" t="shared" si="0" ref="D6:I6">SUM(D7:D8)</f>
        <v>203</v>
      </c>
      <c r="E6" s="95">
        <f t="shared" si="0"/>
        <v>197</v>
      </c>
      <c r="F6" s="90">
        <f t="shared" si="0"/>
        <v>194</v>
      </c>
      <c r="G6" s="90">
        <f t="shared" si="0"/>
        <v>176</v>
      </c>
      <c r="H6" s="90">
        <f t="shared" si="0"/>
        <v>186</v>
      </c>
      <c r="I6" s="90">
        <f t="shared" si="0"/>
        <v>188</v>
      </c>
      <c r="J6" s="90"/>
      <c r="K6" s="90"/>
      <c r="L6" s="95">
        <f>SUM(L7:L8)</f>
        <v>22</v>
      </c>
      <c r="M6" s="91">
        <f>SUM(M7:M8)</f>
        <v>22</v>
      </c>
      <c r="N6" s="103">
        <f>SUM(N7:N8)</f>
        <v>356</v>
      </c>
      <c r="O6" s="95">
        <f aca="true" t="shared" si="1" ref="O6:U6">SUM(O7:O8)</f>
        <v>131</v>
      </c>
      <c r="P6" s="95">
        <f t="shared" si="1"/>
        <v>17</v>
      </c>
      <c r="Q6" s="95">
        <f t="shared" si="1"/>
        <v>19</v>
      </c>
      <c r="R6" s="95">
        <f t="shared" si="1"/>
        <v>6</v>
      </c>
      <c r="S6" s="95">
        <f t="shared" si="1"/>
        <v>14</v>
      </c>
      <c r="T6" s="95">
        <f t="shared" si="1"/>
        <v>8</v>
      </c>
      <c r="U6" s="91">
        <f t="shared" si="1"/>
        <v>161</v>
      </c>
      <c r="V6" s="157" t="s">
        <v>146</v>
      </c>
    </row>
    <row r="7" spans="1:22" s="10" customFormat="1" ht="24" customHeight="1">
      <c r="A7" s="89" t="s">
        <v>139</v>
      </c>
      <c r="B7" s="72">
        <f>+C7+L7+N7</f>
        <v>12</v>
      </c>
      <c r="C7" s="104">
        <f>SUM(D7:I7)</f>
        <v>12</v>
      </c>
      <c r="D7" s="86">
        <v>2</v>
      </c>
      <c r="E7" s="86">
        <v>2</v>
      </c>
      <c r="F7" s="72">
        <v>2</v>
      </c>
      <c r="G7" s="72">
        <v>2</v>
      </c>
      <c r="H7" s="72">
        <v>2</v>
      </c>
      <c r="I7" s="72">
        <v>2</v>
      </c>
      <c r="J7" s="21"/>
      <c r="K7" s="21"/>
      <c r="L7" s="86">
        <v>0</v>
      </c>
      <c r="M7" s="73">
        <v>0</v>
      </c>
      <c r="N7" s="104">
        <f>SUM(O7:U7)</f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73">
        <v>0</v>
      </c>
      <c r="V7" s="89" t="s">
        <v>147</v>
      </c>
    </row>
    <row r="8" spans="1:22" s="278" customFormat="1" ht="24" customHeight="1">
      <c r="A8" s="277" t="s">
        <v>140</v>
      </c>
      <c r="B8" s="146">
        <f>+C8+L8+N8</f>
        <v>1510</v>
      </c>
      <c r="C8" s="244">
        <f>SUM(D8:I8)</f>
        <v>1132</v>
      </c>
      <c r="D8" s="271">
        <v>201</v>
      </c>
      <c r="E8" s="271">
        <v>195</v>
      </c>
      <c r="F8" s="271">
        <v>192</v>
      </c>
      <c r="G8" s="271">
        <v>174</v>
      </c>
      <c r="H8" s="271">
        <v>184</v>
      </c>
      <c r="I8" s="271">
        <v>186</v>
      </c>
      <c r="J8" s="146"/>
      <c r="K8" s="146"/>
      <c r="L8" s="271">
        <v>22</v>
      </c>
      <c r="M8" s="271">
        <v>22</v>
      </c>
      <c r="N8" s="244">
        <f>SUM(O8:U8)</f>
        <v>356</v>
      </c>
      <c r="O8" s="271">
        <v>131</v>
      </c>
      <c r="P8" s="271">
        <v>17</v>
      </c>
      <c r="Q8" s="271">
        <v>19</v>
      </c>
      <c r="R8" s="271">
        <v>6</v>
      </c>
      <c r="S8" s="271">
        <v>14</v>
      </c>
      <c r="T8" s="271">
        <v>8</v>
      </c>
      <c r="U8" s="271">
        <v>161</v>
      </c>
      <c r="V8" s="277" t="s">
        <v>148</v>
      </c>
    </row>
    <row r="9" spans="1:22" s="10" customFormat="1" ht="6.75" customHeight="1">
      <c r="A9" s="25"/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41"/>
      <c r="N9" s="243"/>
      <c r="O9" s="21"/>
      <c r="P9" s="21"/>
      <c r="Q9" s="21"/>
      <c r="R9" s="21"/>
      <c r="S9" s="21"/>
      <c r="T9" s="21"/>
      <c r="U9" s="41"/>
      <c r="V9" s="25"/>
    </row>
    <row r="10" spans="1:22" s="10" customFormat="1" ht="24" customHeight="1">
      <c r="A10" s="89" t="s">
        <v>5</v>
      </c>
      <c r="B10" s="72">
        <f>SUM(C10+L10+N10)</f>
        <v>502</v>
      </c>
      <c r="C10" s="104">
        <f>SUM(D10:I10)</f>
        <v>380</v>
      </c>
      <c r="D10" s="271">
        <v>72</v>
      </c>
      <c r="E10" s="271">
        <v>67</v>
      </c>
      <c r="F10" s="271">
        <v>64</v>
      </c>
      <c r="G10" s="271">
        <v>55</v>
      </c>
      <c r="H10" s="271">
        <v>62</v>
      </c>
      <c r="I10" s="271">
        <v>60</v>
      </c>
      <c r="J10" s="21"/>
      <c r="K10" s="21"/>
      <c r="L10" s="271">
        <v>12</v>
      </c>
      <c r="M10" s="271">
        <v>12</v>
      </c>
      <c r="N10" s="104">
        <f>SUM(O10:U10)</f>
        <v>110</v>
      </c>
      <c r="O10" s="271">
        <v>47</v>
      </c>
      <c r="P10" s="271">
        <v>4</v>
      </c>
      <c r="Q10" s="271">
        <v>4</v>
      </c>
      <c r="R10" s="271">
        <v>2</v>
      </c>
      <c r="S10" s="271">
        <v>5</v>
      </c>
      <c r="T10" s="271">
        <v>0</v>
      </c>
      <c r="U10" s="271">
        <v>48</v>
      </c>
      <c r="V10" s="89" t="s">
        <v>5</v>
      </c>
    </row>
    <row r="11" spans="1:22" s="10" customFormat="1" ht="24" customHeight="1">
      <c r="A11" s="89" t="s">
        <v>6</v>
      </c>
      <c r="B11" s="72">
        <f aca="true" t="shared" si="2" ref="B11:B28">SUM(C11+L11+N11)</f>
        <v>383</v>
      </c>
      <c r="C11" s="104">
        <f aca="true" t="shared" si="3" ref="C11:C28">SUM(D11:I11)</f>
        <v>301</v>
      </c>
      <c r="D11" s="271">
        <v>52</v>
      </c>
      <c r="E11" s="271">
        <v>52</v>
      </c>
      <c r="F11" s="271">
        <v>55</v>
      </c>
      <c r="G11" s="271">
        <v>48</v>
      </c>
      <c r="H11" s="271">
        <v>46</v>
      </c>
      <c r="I11" s="271">
        <v>48</v>
      </c>
      <c r="J11" s="21"/>
      <c r="K11" s="21"/>
      <c r="L11" s="271">
        <v>1</v>
      </c>
      <c r="M11" s="271">
        <v>1</v>
      </c>
      <c r="N11" s="104">
        <f aca="true" t="shared" si="4" ref="N11:N28">SUM(O11:U11)</f>
        <v>81</v>
      </c>
      <c r="O11" s="271">
        <v>24</v>
      </c>
      <c r="P11" s="271">
        <v>5</v>
      </c>
      <c r="Q11" s="271">
        <v>9</v>
      </c>
      <c r="R11" s="271">
        <v>3</v>
      </c>
      <c r="S11" s="271">
        <v>4</v>
      </c>
      <c r="T11" s="271">
        <v>0</v>
      </c>
      <c r="U11" s="271">
        <v>36</v>
      </c>
      <c r="V11" s="89" t="s">
        <v>6</v>
      </c>
    </row>
    <row r="12" spans="1:22" s="10" customFormat="1" ht="24" customHeight="1">
      <c r="A12" s="89" t="s">
        <v>7</v>
      </c>
      <c r="B12" s="72">
        <f t="shared" si="2"/>
        <v>144</v>
      </c>
      <c r="C12" s="104">
        <f t="shared" si="3"/>
        <v>99</v>
      </c>
      <c r="D12" s="271">
        <v>18</v>
      </c>
      <c r="E12" s="271">
        <v>15</v>
      </c>
      <c r="F12" s="271">
        <v>15</v>
      </c>
      <c r="G12" s="271">
        <v>16</v>
      </c>
      <c r="H12" s="271">
        <v>17</v>
      </c>
      <c r="I12" s="271">
        <v>18</v>
      </c>
      <c r="J12" s="21"/>
      <c r="K12" s="21"/>
      <c r="L12" s="271">
        <v>4</v>
      </c>
      <c r="M12" s="271">
        <v>4</v>
      </c>
      <c r="N12" s="104">
        <f t="shared" si="4"/>
        <v>41</v>
      </c>
      <c r="O12" s="271">
        <v>18</v>
      </c>
      <c r="P12" s="271">
        <v>1</v>
      </c>
      <c r="Q12" s="271">
        <v>1</v>
      </c>
      <c r="R12" s="271">
        <v>0</v>
      </c>
      <c r="S12" s="271">
        <v>1</v>
      </c>
      <c r="T12" s="271">
        <v>1</v>
      </c>
      <c r="U12" s="271">
        <v>19</v>
      </c>
      <c r="V12" s="89" t="s">
        <v>7</v>
      </c>
    </row>
    <row r="13" spans="1:22" s="10" customFormat="1" ht="24" customHeight="1">
      <c r="A13" s="89" t="s">
        <v>8</v>
      </c>
      <c r="B13" s="72">
        <f t="shared" si="2"/>
        <v>88</v>
      </c>
      <c r="C13" s="104">
        <f t="shared" si="3"/>
        <v>70</v>
      </c>
      <c r="D13" s="271">
        <v>11</v>
      </c>
      <c r="E13" s="271">
        <v>12</v>
      </c>
      <c r="F13" s="271">
        <v>12</v>
      </c>
      <c r="G13" s="271">
        <v>11</v>
      </c>
      <c r="H13" s="271">
        <v>12</v>
      </c>
      <c r="I13" s="271">
        <v>12</v>
      </c>
      <c r="J13" s="21"/>
      <c r="K13" s="21"/>
      <c r="L13" s="271">
        <v>0</v>
      </c>
      <c r="M13" s="271">
        <v>0</v>
      </c>
      <c r="N13" s="104">
        <f t="shared" si="4"/>
        <v>18</v>
      </c>
      <c r="O13" s="271">
        <v>6</v>
      </c>
      <c r="P13" s="271">
        <v>0</v>
      </c>
      <c r="Q13" s="271">
        <v>0</v>
      </c>
      <c r="R13" s="271">
        <v>0</v>
      </c>
      <c r="S13" s="271">
        <v>1</v>
      </c>
      <c r="T13" s="271">
        <v>0</v>
      </c>
      <c r="U13" s="271">
        <v>11</v>
      </c>
      <c r="V13" s="89" t="s">
        <v>8</v>
      </c>
    </row>
    <row r="14" spans="1:22" s="10" customFormat="1" ht="24" customHeight="1">
      <c r="A14" s="89" t="s">
        <v>9</v>
      </c>
      <c r="B14" s="72">
        <f t="shared" si="2"/>
        <v>30</v>
      </c>
      <c r="C14" s="104">
        <f t="shared" si="3"/>
        <v>23</v>
      </c>
      <c r="D14" s="271">
        <v>4</v>
      </c>
      <c r="E14" s="271">
        <v>4</v>
      </c>
      <c r="F14" s="271">
        <v>4</v>
      </c>
      <c r="G14" s="271">
        <v>4</v>
      </c>
      <c r="H14" s="271">
        <v>3</v>
      </c>
      <c r="I14" s="271">
        <v>4</v>
      </c>
      <c r="J14" s="21"/>
      <c r="K14" s="21"/>
      <c r="L14" s="271">
        <v>0</v>
      </c>
      <c r="M14" s="271">
        <v>0</v>
      </c>
      <c r="N14" s="244">
        <f t="shared" si="4"/>
        <v>7</v>
      </c>
      <c r="O14" s="271">
        <v>3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4</v>
      </c>
      <c r="V14" s="89" t="s">
        <v>9</v>
      </c>
    </row>
    <row r="15" spans="1:22" s="10" customFormat="1" ht="24" customHeight="1">
      <c r="A15" s="89" t="s">
        <v>10</v>
      </c>
      <c r="B15" s="72">
        <f t="shared" si="2"/>
        <v>7</v>
      </c>
      <c r="C15" s="104">
        <f t="shared" si="3"/>
        <v>6</v>
      </c>
      <c r="D15" s="271">
        <v>1</v>
      </c>
      <c r="E15" s="271">
        <v>1</v>
      </c>
      <c r="F15" s="271">
        <v>1</v>
      </c>
      <c r="G15" s="271">
        <v>1</v>
      </c>
      <c r="H15" s="271">
        <v>1</v>
      </c>
      <c r="I15" s="271">
        <v>1</v>
      </c>
      <c r="J15" s="21"/>
      <c r="K15" s="21"/>
      <c r="L15" s="271">
        <v>0</v>
      </c>
      <c r="M15" s="271">
        <v>0</v>
      </c>
      <c r="N15" s="104">
        <f t="shared" si="4"/>
        <v>1</v>
      </c>
      <c r="O15" s="271">
        <v>1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89" t="s">
        <v>10</v>
      </c>
    </row>
    <row r="16" spans="1:22" s="10" customFormat="1" ht="24" customHeight="1">
      <c r="A16" s="89" t="s">
        <v>11</v>
      </c>
      <c r="B16" s="72">
        <f t="shared" si="2"/>
        <v>15</v>
      </c>
      <c r="C16" s="104">
        <f t="shared" si="3"/>
        <v>12</v>
      </c>
      <c r="D16" s="271">
        <v>2</v>
      </c>
      <c r="E16" s="271">
        <v>2</v>
      </c>
      <c r="F16" s="271">
        <v>2</v>
      </c>
      <c r="G16" s="271">
        <v>2</v>
      </c>
      <c r="H16" s="271">
        <v>2</v>
      </c>
      <c r="I16" s="271">
        <v>2</v>
      </c>
      <c r="J16" s="21"/>
      <c r="K16" s="21"/>
      <c r="L16" s="271">
        <v>0</v>
      </c>
      <c r="M16" s="271">
        <v>0</v>
      </c>
      <c r="N16" s="104">
        <f t="shared" si="4"/>
        <v>3</v>
      </c>
      <c r="O16" s="271">
        <v>1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2</v>
      </c>
      <c r="V16" s="89" t="s">
        <v>11</v>
      </c>
    </row>
    <row r="17" spans="1:22" s="10" customFormat="1" ht="24" customHeight="1">
      <c r="A17" s="89" t="s">
        <v>101</v>
      </c>
      <c r="B17" s="72">
        <f t="shared" si="2"/>
        <v>46</v>
      </c>
      <c r="C17" s="104">
        <f t="shared" si="3"/>
        <v>31</v>
      </c>
      <c r="D17" s="271">
        <v>5</v>
      </c>
      <c r="E17" s="271">
        <v>5</v>
      </c>
      <c r="F17" s="271">
        <v>5</v>
      </c>
      <c r="G17" s="271">
        <v>5</v>
      </c>
      <c r="H17" s="271">
        <v>5</v>
      </c>
      <c r="I17" s="271">
        <v>6</v>
      </c>
      <c r="J17" s="21"/>
      <c r="K17" s="21"/>
      <c r="L17" s="271">
        <v>0</v>
      </c>
      <c r="M17" s="271">
        <v>0</v>
      </c>
      <c r="N17" s="104">
        <f t="shared" si="4"/>
        <v>15</v>
      </c>
      <c r="O17" s="271">
        <v>6</v>
      </c>
      <c r="P17" s="271">
        <v>1</v>
      </c>
      <c r="Q17" s="271">
        <v>0</v>
      </c>
      <c r="R17" s="271">
        <v>0</v>
      </c>
      <c r="S17" s="271">
        <v>1</v>
      </c>
      <c r="T17" s="271">
        <v>1</v>
      </c>
      <c r="U17" s="271">
        <v>6</v>
      </c>
      <c r="V17" s="89" t="s">
        <v>101</v>
      </c>
    </row>
    <row r="18" spans="1:22" s="10" customFormat="1" ht="24" customHeight="1">
      <c r="A18" s="89" t="s">
        <v>12</v>
      </c>
      <c r="B18" s="72">
        <f t="shared" si="2"/>
        <v>18</v>
      </c>
      <c r="C18" s="104">
        <f t="shared" si="3"/>
        <v>12</v>
      </c>
      <c r="D18" s="271">
        <v>2</v>
      </c>
      <c r="E18" s="271">
        <v>2</v>
      </c>
      <c r="F18" s="271">
        <v>2</v>
      </c>
      <c r="G18" s="271">
        <v>2</v>
      </c>
      <c r="H18" s="271">
        <v>2</v>
      </c>
      <c r="I18" s="271">
        <v>2</v>
      </c>
      <c r="J18" s="21"/>
      <c r="K18" s="21"/>
      <c r="L18" s="271">
        <v>0</v>
      </c>
      <c r="M18" s="271">
        <v>0</v>
      </c>
      <c r="N18" s="104">
        <f t="shared" si="4"/>
        <v>6</v>
      </c>
      <c r="O18" s="271">
        <v>2</v>
      </c>
      <c r="P18" s="271">
        <v>0</v>
      </c>
      <c r="Q18" s="271">
        <v>0</v>
      </c>
      <c r="R18" s="271">
        <v>0</v>
      </c>
      <c r="S18" s="271">
        <v>0</v>
      </c>
      <c r="T18" s="271">
        <v>1</v>
      </c>
      <c r="U18" s="271">
        <v>3</v>
      </c>
      <c r="V18" s="89" t="s">
        <v>12</v>
      </c>
    </row>
    <row r="19" spans="1:22" s="10" customFormat="1" ht="24" customHeight="1">
      <c r="A19" s="89" t="s">
        <v>102</v>
      </c>
      <c r="B19" s="72">
        <f t="shared" si="2"/>
        <v>53</v>
      </c>
      <c r="C19" s="104">
        <f t="shared" si="3"/>
        <v>36</v>
      </c>
      <c r="D19" s="271">
        <v>6</v>
      </c>
      <c r="E19" s="271">
        <v>6</v>
      </c>
      <c r="F19" s="271">
        <v>6</v>
      </c>
      <c r="G19" s="271">
        <v>6</v>
      </c>
      <c r="H19" s="271">
        <v>6</v>
      </c>
      <c r="I19" s="271">
        <v>6</v>
      </c>
      <c r="J19" s="21"/>
      <c r="K19" s="21"/>
      <c r="L19" s="271">
        <v>0</v>
      </c>
      <c r="M19" s="271">
        <v>0</v>
      </c>
      <c r="N19" s="104">
        <f t="shared" si="4"/>
        <v>17</v>
      </c>
      <c r="O19" s="271">
        <v>4</v>
      </c>
      <c r="P19" s="271">
        <v>1</v>
      </c>
      <c r="Q19" s="271">
        <v>2</v>
      </c>
      <c r="R19" s="271">
        <v>1</v>
      </c>
      <c r="S19" s="271">
        <v>1</v>
      </c>
      <c r="T19" s="271">
        <v>3</v>
      </c>
      <c r="U19" s="271">
        <v>5</v>
      </c>
      <c r="V19" s="89" t="s">
        <v>102</v>
      </c>
    </row>
    <row r="20" spans="1:22" s="10" customFormat="1" ht="24" customHeight="1">
      <c r="A20" s="89" t="s">
        <v>100</v>
      </c>
      <c r="B20" s="72">
        <f t="shared" si="2"/>
        <v>49</v>
      </c>
      <c r="C20" s="104">
        <f t="shared" si="3"/>
        <v>34</v>
      </c>
      <c r="D20" s="271">
        <v>5</v>
      </c>
      <c r="E20" s="271">
        <v>7</v>
      </c>
      <c r="F20" s="271">
        <v>6</v>
      </c>
      <c r="G20" s="271">
        <v>5</v>
      </c>
      <c r="H20" s="271">
        <v>5</v>
      </c>
      <c r="I20" s="271">
        <v>6</v>
      </c>
      <c r="J20" s="21"/>
      <c r="K20" s="21"/>
      <c r="L20" s="271">
        <v>0</v>
      </c>
      <c r="M20" s="271">
        <v>0</v>
      </c>
      <c r="N20" s="104">
        <f t="shared" si="4"/>
        <v>15</v>
      </c>
      <c r="O20" s="271">
        <v>5</v>
      </c>
      <c r="P20" s="271">
        <v>1</v>
      </c>
      <c r="Q20" s="271">
        <v>1</v>
      </c>
      <c r="R20" s="271">
        <v>0</v>
      </c>
      <c r="S20" s="271">
        <v>0</v>
      </c>
      <c r="T20" s="271">
        <v>0</v>
      </c>
      <c r="U20" s="271">
        <v>8</v>
      </c>
      <c r="V20" s="89" t="s">
        <v>100</v>
      </c>
    </row>
    <row r="21" spans="1:22" s="10" customFormat="1" ht="24" customHeight="1">
      <c r="A21" s="89" t="s">
        <v>106</v>
      </c>
      <c r="B21" s="72">
        <f t="shared" si="2"/>
        <v>43</v>
      </c>
      <c r="C21" s="104">
        <f t="shared" si="3"/>
        <v>30</v>
      </c>
      <c r="D21" s="271">
        <v>4</v>
      </c>
      <c r="E21" s="271">
        <v>5</v>
      </c>
      <c r="F21" s="271">
        <v>5</v>
      </c>
      <c r="G21" s="271">
        <v>5</v>
      </c>
      <c r="H21" s="271">
        <v>6</v>
      </c>
      <c r="I21" s="271">
        <v>5</v>
      </c>
      <c r="J21" s="21"/>
      <c r="K21" s="21"/>
      <c r="L21" s="271">
        <v>0</v>
      </c>
      <c r="M21" s="271">
        <v>0</v>
      </c>
      <c r="N21" s="104">
        <f t="shared" si="4"/>
        <v>13</v>
      </c>
      <c r="O21" s="271">
        <v>4</v>
      </c>
      <c r="P21" s="271">
        <v>0</v>
      </c>
      <c r="Q21" s="271">
        <v>0</v>
      </c>
      <c r="R21" s="271">
        <v>0</v>
      </c>
      <c r="S21" s="271">
        <v>0</v>
      </c>
      <c r="T21" s="271">
        <v>1</v>
      </c>
      <c r="U21" s="271">
        <v>8</v>
      </c>
      <c r="V21" s="89" t="s">
        <v>106</v>
      </c>
    </row>
    <row r="22" spans="1:22" s="10" customFormat="1" ht="24" customHeight="1">
      <c r="A22" s="89" t="s">
        <v>13</v>
      </c>
      <c r="B22" s="72">
        <f t="shared" si="2"/>
        <v>15</v>
      </c>
      <c r="C22" s="104">
        <f t="shared" si="3"/>
        <v>12</v>
      </c>
      <c r="D22" s="271">
        <v>2</v>
      </c>
      <c r="E22" s="271">
        <v>2</v>
      </c>
      <c r="F22" s="271">
        <v>2</v>
      </c>
      <c r="G22" s="271">
        <v>2</v>
      </c>
      <c r="H22" s="271">
        <v>2</v>
      </c>
      <c r="I22" s="271">
        <v>2</v>
      </c>
      <c r="J22" s="21"/>
      <c r="K22" s="21"/>
      <c r="L22" s="271">
        <v>0</v>
      </c>
      <c r="M22" s="271">
        <v>0</v>
      </c>
      <c r="N22" s="104">
        <f t="shared" si="4"/>
        <v>3</v>
      </c>
      <c r="O22" s="271">
        <v>1</v>
      </c>
      <c r="P22" s="271">
        <v>0</v>
      </c>
      <c r="Q22" s="271">
        <v>0</v>
      </c>
      <c r="R22" s="271">
        <v>0</v>
      </c>
      <c r="S22" s="271">
        <v>1</v>
      </c>
      <c r="T22" s="271">
        <v>0</v>
      </c>
      <c r="U22" s="271">
        <v>1</v>
      </c>
      <c r="V22" s="89" t="s">
        <v>13</v>
      </c>
    </row>
    <row r="23" spans="1:22" s="15" customFormat="1" ht="24" customHeight="1">
      <c r="A23" s="89" t="s">
        <v>14</v>
      </c>
      <c r="B23" s="72">
        <f t="shared" si="2"/>
        <v>45</v>
      </c>
      <c r="C23" s="104">
        <f t="shared" si="3"/>
        <v>36</v>
      </c>
      <c r="D23" s="271">
        <v>7</v>
      </c>
      <c r="E23" s="271">
        <v>6</v>
      </c>
      <c r="F23" s="271">
        <v>6</v>
      </c>
      <c r="G23" s="271">
        <v>5</v>
      </c>
      <c r="H23" s="271">
        <v>6</v>
      </c>
      <c r="I23" s="271">
        <v>6</v>
      </c>
      <c r="J23" s="21"/>
      <c r="K23" s="21"/>
      <c r="L23" s="271">
        <v>0</v>
      </c>
      <c r="M23" s="271">
        <v>0</v>
      </c>
      <c r="N23" s="104">
        <f t="shared" si="4"/>
        <v>9</v>
      </c>
      <c r="O23" s="271">
        <v>3</v>
      </c>
      <c r="P23" s="271">
        <v>3</v>
      </c>
      <c r="Q23" s="271">
        <v>0</v>
      </c>
      <c r="R23" s="271">
        <v>0</v>
      </c>
      <c r="S23" s="271">
        <v>0</v>
      </c>
      <c r="T23" s="271">
        <v>0</v>
      </c>
      <c r="U23" s="271">
        <v>3</v>
      </c>
      <c r="V23" s="89" t="s">
        <v>14</v>
      </c>
    </row>
    <row r="24" spans="1:22" s="10" customFormat="1" ht="24" customHeight="1">
      <c r="A24" s="89" t="s">
        <v>104</v>
      </c>
      <c r="B24" s="72">
        <f t="shared" si="2"/>
        <v>28</v>
      </c>
      <c r="C24" s="104">
        <f t="shared" si="3"/>
        <v>21</v>
      </c>
      <c r="D24" s="271">
        <v>4</v>
      </c>
      <c r="E24" s="271">
        <v>4</v>
      </c>
      <c r="F24" s="271">
        <v>3</v>
      </c>
      <c r="G24" s="271">
        <v>3</v>
      </c>
      <c r="H24" s="271">
        <v>4</v>
      </c>
      <c r="I24" s="271">
        <v>3</v>
      </c>
      <c r="J24" s="21"/>
      <c r="K24" s="21"/>
      <c r="L24" s="271">
        <v>2</v>
      </c>
      <c r="M24" s="271">
        <v>2</v>
      </c>
      <c r="N24" s="104">
        <f t="shared" si="4"/>
        <v>5</v>
      </c>
      <c r="O24" s="271">
        <v>2</v>
      </c>
      <c r="P24" s="271">
        <v>0</v>
      </c>
      <c r="Q24" s="271">
        <v>1</v>
      </c>
      <c r="R24" s="271">
        <v>0</v>
      </c>
      <c r="S24" s="271">
        <v>0</v>
      </c>
      <c r="T24" s="271">
        <v>0</v>
      </c>
      <c r="U24" s="271">
        <v>2</v>
      </c>
      <c r="V24" s="89" t="s">
        <v>104</v>
      </c>
    </row>
    <row r="25" spans="1:22" s="10" customFormat="1" ht="24" customHeight="1">
      <c r="A25" s="89" t="s">
        <v>105</v>
      </c>
      <c r="B25" s="72">
        <f t="shared" si="2"/>
        <v>38</v>
      </c>
      <c r="C25" s="104">
        <f t="shared" si="3"/>
        <v>26</v>
      </c>
      <c r="D25" s="271">
        <v>5</v>
      </c>
      <c r="E25" s="271">
        <v>5</v>
      </c>
      <c r="F25" s="271">
        <v>4</v>
      </c>
      <c r="G25" s="271">
        <v>4</v>
      </c>
      <c r="H25" s="271">
        <v>4</v>
      </c>
      <c r="I25" s="271">
        <v>4</v>
      </c>
      <c r="J25" s="21"/>
      <c r="K25" s="21"/>
      <c r="L25" s="271">
        <v>2</v>
      </c>
      <c r="M25" s="271">
        <v>2</v>
      </c>
      <c r="N25" s="104">
        <f t="shared" si="4"/>
        <v>10</v>
      </c>
      <c r="O25" s="271">
        <v>3</v>
      </c>
      <c r="P25" s="271">
        <v>1</v>
      </c>
      <c r="Q25" s="271">
        <v>1</v>
      </c>
      <c r="R25" s="271">
        <v>0</v>
      </c>
      <c r="S25" s="271">
        <v>0</v>
      </c>
      <c r="T25" s="271">
        <v>1</v>
      </c>
      <c r="U25" s="271">
        <v>4</v>
      </c>
      <c r="V25" s="89" t="s">
        <v>105</v>
      </c>
    </row>
    <row r="26" spans="1:22" s="10" customFormat="1" ht="24" customHeight="1">
      <c r="A26" s="89" t="s">
        <v>15</v>
      </c>
      <c r="B26" s="72">
        <f t="shared" si="2"/>
        <v>8</v>
      </c>
      <c r="C26" s="104">
        <f t="shared" si="3"/>
        <v>6</v>
      </c>
      <c r="D26" s="271">
        <v>1</v>
      </c>
      <c r="E26" s="271">
        <v>1</v>
      </c>
      <c r="F26" s="271">
        <v>1</v>
      </c>
      <c r="G26" s="271">
        <v>1</v>
      </c>
      <c r="H26" s="271">
        <v>1</v>
      </c>
      <c r="I26" s="271">
        <v>1</v>
      </c>
      <c r="J26" s="21"/>
      <c r="K26" s="21"/>
      <c r="L26" s="271">
        <v>0</v>
      </c>
      <c r="M26" s="271">
        <v>0</v>
      </c>
      <c r="N26" s="104">
        <f t="shared" si="4"/>
        <v>2</v>
      </c>
      <c r="O26" s="271">
        <v>1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1</v>
      </c>
      <c r="V26" s="89" t="s">
        <v>15</v>
      </c>
    </row>
    <row r="27" spans="1:22" s="11" customFormat="1" ht="24" customHeight="1">
      <c r="A27" s="89" t="s">
        <v>16</v>
      </c>
      <c r="B27" s="72">
        <f t="shared" si="2"/>
        <v>10</v>
      </c>
      <c r="C27" s="104">
        <f t="shared" si="3"/>
        <v>9</v>
      </c>
      <c r="D27" s="271">
        <v>2</v>
      </c>
      <c r="E27" s="271">
        <v>1</v>
      </c>
      <c r="F27" s="271">
        <v>1</v>
      </c>
      <c r="G27" s="271">
        <v>1</v>
      </c>
      <c r="H27" s="271">
        <v>2</v>
      </c>
      <c r="I27" s="271">
        <v>2</v>
      </c>
      <c r="J27" s="21"/>
      <c r="K27" s="21"/>
      <c r="L27" s="271">
        <v>1</v>
      </c>
      <c r="M27" s="271">
        <v>1</v>
      </c>
      <c r="N27" s="104">
        <f t="shared" si="4"/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89" t="s">
        <v>16</v>
      </c>
    </row>
    <row r="28" spans="1:22" s="11" customFormat="1" ht="24" customHeight="1">
      <c r="A28" s="89" t="s">
        <v>17</v>
      </c>
      <c r="B28" s="72">
        <f t="shared" si="2"/>
        <v>0</v>
      </c>
      <c r="C28" s="104">
        <f t="shared" si="3"/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1"/>
      <c r="K28" s="21"/>
      <c r="L28" s="271">
        <v>0</v>
      </c>
      <c r="M28" s="271">
        <v>0</v>
      </c>
      <c r="N28" s="104">
        <f t="shared" si="4"/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89" t="s">
        <v>17</v>
      </c>
    </row>
    <row r="29" spans="1:22" ht="7.5" customHeight="1">
      <c r="A29" s="67"/>
      <c r="B29" s="32"/>
      <c r="C29" s="242"/>
      <c r="D29" s="32"/>
      <c r="E29" s="32"/>
      <c r="F29" s="32"/>
      <c r="G29" s="32"/>
      <c r="H29" s="32"/>
      <c r="I29" s="32"/>
      <c r="J29" s="54"/>
      <c r="K29" s="54"/>
      <c r="L29" s="32"/>
      <c r="M29" s="65"/>
      <c r="N29" s="33"/>
      <c r="O29" s="32"/>
      <c r="P29" s="32"/>
      <c r="Q29" s="32"/>
      <c r="R29" s="32"/>
      <c r="S29" s="32"/>
      <c r="T29" s="32"/>
      <c r="U29" s="65"/>
      <c r="V29" s="67"/>
    </row>
    <row r="30" s="43" customFormat="1" ht="10.5">
      <c r="A30" s="42" t="s">
        <v>243</v>
      </c>
    </row>
    <row r="31" s="43" customFormat="1" ht="10.5">
      <c r="A31" s="44" t="s">
        <v>244</v>
      </c>
    </row>
  </sheetData>
  <sheetProtection/>
  <mergeCells count="9">
    <mergeCell ref="L1:V1"/>
    <mergeCell ref="A1:I1"/>
    <mergeCell ref="B3:B4"/>
    <mergeCell ref="A3:A4"/>
    <mergeCell ref="U2:V2"/>
    <mergeCell ref="C3:I3"/>
    <mergeCell ref="N3:U3"/>
    <mergeCell ref="V3:V4"/>
    <mergeCell ref="L3:M3"/>
  </mergeCells>
  <printOptions/>
  <pageMargins left="0.7874015748031497" right="0.3937007874015748" top="0.7086614173228347" bottom="0.5118110236220472" header="0.2362204724409449" footer="0.5118110236220472"/>
  <pageSetup firstPageNumber="25" useFirstPageNumber="1" horizontalDpi="600" verticalDpi="600" orientation="portrait" paperSize="9" scale="95" r:id="rId1"/>
  <headerFooter alignWithMargins="0">
    <oddFooter>&amp;C&amp;"ＭＳ Ｐ明朝,標準"&amp;10- &amp;P&amp; -</oddFooter>
  </headerFooter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E12" sqref="E12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24" customFormat="1" ht="16.5" customHeight="1">
      <c r="A1" s="297" t="s">
        <v>178</v>
      </c>
      <c r="B1" s="297"/>
      <c r="C1" s="297"/>
      <c r="D1" s="297"/>
      <c r="E1" s="297"/>
      <c r="F1" s="297"/>
      <c r="G1" s="297"/>
      <c r="H1" s="297"/>
      <c r="I1" s="297"/>
      <c r="J1" s="120"/>
      <c r="K1" s="120"/>
      <c r="L1" s="321" t="s">
        <v>179</v>
      </c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22" ht="12.75">
      <c r="A2" s="149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328" t="s">
        <v>85</v>
      </c>
      <c r="V2" s="328"/>
    </row>
    <row r="3" spans="1:22" s="131" customFormat="1" ht="24" customHeight="1">
      <c r="A3" s="325" t="s">
        <v>82</v>
      </c>
      <c r="B3" s="335" t="s">
        <v>27</v>
      </c>
      <c r="C3" s="329" t="s">
        <v>28</v>
      </c>
      <c r="D3" s="330"/>
      <c r="E3" s="330"/>
      <c r="F3" s="330"/>
      <c r="G3" s="330"/>
      <c r="H3" s="330"/>
      <c r="I3" s="331"/>
      <c r="J3" s="107"/>
      <c r="K3" s="107"/>
      <c r="L3" s="316" t="s">
        <v>115</v>
      </c>
      <c r="M3" s="317"/>
      <c r="N3" s="332" t="s">
        <v>112</v>
      </c>
      <c r="O3" s="333"/>
      <c r="P3" s="333"/>
      <c r="Q3" s="333"/>
      <c r="R3" s="333"/>
      <c r="S3" s="333"/>
      <c r="T3" s="333"/>
      <c r="U3" s="334"/>
      <c r="V3" s="325" t="s">
        <v>26</v>
      </c>
    </row>
    <row r="4" spans="1:22" s="131" customFormat="1" ht="34.5" customHeight="1">
      <c r="A4" s="327"/>
      <c r="B4" s="326"/>
      <c r="C4" s="236" t="s">
        <v>25</v>
      </c>
      <c r="D4" s="132" t="s">
        <v>29</v>
      </c>
      <c r="E4" s="132" t="s">
        <v>30</v>
      </c>
      <c r="F4" s="132" t="s">
        <v>31</v>
      </c>
      <c r="G4" s="132" t="s">
        <v>32</v>
      </c>
      <c r="H4" s="132" t="s">
        <v>33</v>
      </c>
      <c r="I4" s="132" t="s">
        <v>34</v>
      </c>
      <c r="J4" s="107"/>
      <c r="K4" s="107"/>
      <c r="L4" s="236" t="s">
        <v>25</v>
      </c>
      <c r="M4" s="132" t="s">
        <v>160</v>
      </c>
      <c r="N4" s="241" t="s">
        <v>27</v>
      </c>
      <c r="O4" s="132" t="s">
        <v>36</v>
      </c>
      <c r="P4" s="132" t="s">
        <v>37</v>
      </c>
      <c r="Q4" s="133" t="s">
        <v>113</v>
      </c>
      <c r="R4" s="132" t="s">
        <v>38</v>
      </c>
      <c r="S4" s="132" t="s">
        <v>39</v>
      </c>
      <c r="T4" s="132" t="s">
        <v>40</v>
      </c>
      <c r="U4" s="132" t="s">
        <v>41</v>
      </c>
      <c r="V4" s="327"/>
    </row>
    <row r="5" spans="1:22" s="10" customFormat="1" ht="6" customHeight="1">
      <c r="A5" s="62"/>
      <c r="B5" s="57"/>
      <c r="C5" s="19"/>
      <c r="D5" s="31"/>
      <c r="E5" s="31"/>
      <c r="F5" s="31"/>
      <c r="G5" s="31"/>
      <c r="H5" s="31"/>
      <c r="I5" s="31"/>
      <c r="J5" s="31"/>
      <c r="K5" s="31"/>
      <c r="L5" s="57"/>
      <c r="M5" s="39"/>
      <c r="N5" s="19"/>
      <c r="O5" s="31"/>
      <c r="P5" s="31"/>
      <c r="Q5" s="31"/>
      <c r="R5" s="31"/>
      <c r="S5" s="31"/>
      <c r="T5" s="31"/>
      <c r="U5" s="39"/>
      <c r="V5" s="24"/>
    </row>
    <row r="6" spans="1:22" s="15" customFormat="1" ht="24" customHeight="1">
      <c r="A6" s="157" t="s">
        <v>145</v>
      </c>
      <c r="B6" s="90">
        <f aca="true" t="shared" si="0" ref="B6:I6">SUM(B7+B8)</f>
        <v>27650</v>
      </c>
      <c r="C6" s="103">
        <f t="shared" si="0"/>
        <v>26067</v>
      </c>
      <c r="D6" s="95">
        <f>SUM(D7+D8)</f>
        <v>4319</v>
      </c>
      <c r="E6" s="95">
        <f t="shared" si="0"/>
        <v>4238</v>
      </c>
      <c r="F6" s="95">
        <f t="shared" si="0"/>
        <v>4399</v>
      </c>
      <c r="G6" s="266">
        <f t="shared" si="0"/>
        <v>4219</v>
      </c>
      <c r="H6" s="95">
        <f t="shared" si="0"/>
        <v>4515</v>
      </c>
      <c r="I6" s="95">
        <f t="shared" si="0"/>
        <v>4377</v>
      </c>
      <c r="J6" s="90"/>
      <c r="K6" s="90"/>
      <c r="L6" s="95">
        <f aca="true" t="shared" si="1" ref="L6:U6">SUM(L7+L8)</f>
        <v>221</v>
      </c>
      <c r="M6" s="91">
        <f t="shared" si="1"/>
        <v>221</v>
      </c>
      <c r="N6" s="103">
        <f t="shared" si="1"/>
        <v>1362</v>
      </c>
      <c r="O6" s="95">
        <f t="shared" si="1"/>
        <v>502</v>
      </c>
      <c r="P6" s="95">
        <f t="shared" si="1"/>
        <v>18</v>
      </c>
      <c r="Q6" s="95">
        <f t="shared" si="1"/>
        <v>23</v>
      </c>
      <c r="R6" s="95">
        <f t="shared" si="1"/>
        <v>6</v>
      </c>
      <c r="S6" s="95">
        <f t="shared" si="1"/>
        <v>16</v>
      </c>
      <c r="T6" s="95">
        <f t="shared" si="1"/>
        <v>12</v>
      </c>
      <c r="U6" s="91">
        <f t="shared" si="1"/>
        <v>785</v>
      </c>
      <c r="V6" s="157" t="s">
        <v>146</v>
      </c>
    </row>
    <row r="7" spans="1:22" s="278" customFormat="1" ht="24" customHeight="1">
      <c r="A7" s="277" t="s">
        <v>139</v>
      </c>
      <c r="B7" s="146">
        <f>SUM(C7+L7+N7)</f>
        <v>378</v>
      </c>
      <c r="C7" s="244">
        <f>SUM(D7:I7)</f>
        <v>378</v>
      </c>
      <c r="D7" s="271">
        <v>70</v>
      </c>
      <c r="E7" s="271">
        <v>69</v>
      </c>
      <c r="F7" s="271">
        <v>68</v>
      </c>
      <c r="G7" s="271">
        <v>48</v>
      </c>
      <c r="H7" s="271">
        <v>61</v>
      </c>
      <c r="I7" s="271">
        <v>62</v>
      </c>
      <c r="J7" s="279"/>
      <c r="K7" s="279"/>
      <c r="L7" s="245">
        <f>+M7</f>
        <v>0</v>
      </c>
      <c r="M7" s="246">
        <v>0</v>
      </c>
      <c r="N7" s="244">
        <f>SUM(O7:U7)</f>
        <v>0</v>
      </c>
      <c r="O7" s="245">
        <v>0</v>
      </c>
      <c r="P7" s="245">
        <v>0</v>
      </c>
      <c r="Q7" s="245">
        <v>0</v>
      </c>
      <c r="R7" s="245">
        <v>0</v>
      </c>
      <c r="S7" s="245">
        <v>0</v>
      </c>
      <c r="T7" s="245">
        <v>0</v>
      </c>
      <c r="U7" s="246">
        <v>0</v>
      </c>
      <c r="V7" s="277" t="s">
        <v>147</v>
      </c>
    </row>
    <row r="8" spans="1:22" s="278" customFormat="1" ht="24" customHeight="1">
      <c r="A8" s="277" t="s">
        <v>140</v>
      </c>
      <c r="B8" s="146">
        <f>SUM(C8+L8+N8)</f>
        <v>27272</v>
      </c>
      <c r="C8" s="244">
        <f>SUM(D8:I8)</f>
        <v>25689</v>
      </c>
      <c r="D8" s="271">
        <v>4249</v>
      </c>
      <c r="E8" s="271">
        <v>4169</v>
      </c>
      <c r="F8" s="271">
        <v>4331</v>
      </c>
      <c r="G8" s="271">
        <v>4171</v>
      </c>
      <c r="H8" s="271">
        <v>4454</v>
      </c>
      <c r="I8" s="271">
        <v>4315</v>
      </c>
      <c r="J8" s="146"/>
      <c r="K8" s="146"/>
      <c r="L8" s="271">
        <v>221</v>
      </c>
      <c r="M8" s="271">
        <v>221</v>
      </c>
      <c r="N8" s="244">
        <f>SUM(O8:U8)</f>
        <v>1362</v>
      </c>
      <c r="O8" s="270">
        <v>502</v>
      </c>
      <c r="P8" s="270">
        <v>18</v>
      </c>
      <c r="Q8" s="270">
        <v>23</v>
      </c>
      <c r="R8" s="270">
        <v>6</v>
      </c>
      <c r="S8" s="270">
        <v>16</v>
      </c>
      <c r="T8" s="270">
        <v>12</v>
      </c>
      <c r="U8" s="270">
        <v>785</v>
      </c>
      <c r="V8" s="277" t="s">
        <v>148</v>
      </c>
    </row>
    <row r="9" spans="1:22" s="10" customFormat="1" ht="6.75" customHeight="1">
      <c r="A9" s="25"/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41"/>
      <c r="N9" s="243"/>
      <c r="O9" s="21"/>
      <c r="P9" s="21"/>
      <c r="Q9" s="21"/>
      <c r="R9" s="21"/>
      <c r="S9" s="21"/>
      <c r="T9" s="21"/>
      <c r="U9" s="41"/>
      <c r="V9" s="24"/>
    </row>
    <row r="10" spans="1:22" s="10" customFormat="1" ht="24" customHeight="1">
      <c r="A10" s="89" t="s">
        <v>5</v>
      </c>
      <c r="B10" s="72">
        <f>SUM(C10+L10+N10)</f>
        <v>9330</v>
      </c>
      <c r="C10" s="104">
        <f>D10+E10+F10+G10+H10++I10</f>
        <v>8784</v>
      </c>
      <c r="D10" s="271">
        <v>1502</v>
      </c>
      <c r="E10" s="271">
        <v>1425</v>
      </c>
      <c r="F10" s="271">
        <v>1477</v>
      </c>
      <c r="G10" s="271">
        <v>1379</v>
      </c>
      <c r="H10" s="271">
        <v>1533</v>
      </c>
      <c r="I10" s="271">
        <v>1468</v>
      </c>
      <c r="J10" s="21"/>
      <c r="K10" s="21"/>
      <c r="L10" s="271">
        <v>128</v>
      </c>
      <c r="M10" s="271">
        <v>128</v>
      </c>
      <c r="N10" s="204">
        <f>O10+P10+Q10+R10+S10+T10+U10</f>
        <v>418</v>
      </c>
      <c r="O10" s="271">
        <v>184</v>
      </c>
      <c r="P10" s="271">
        <v>4</v>
      </c>
      <c r="Q10" s="271">
        <v>4</v>
      </c>
      <c r="R10" s="271">
        <v>2</v>
      </c>
      <c r="S10" s="271">
        <v>5</v>
      </c>
      <c r="T10" s="271">
        <v>0</v>
      </c>
      <c r="U10" s="271">
        <v>219</v>
      </c>
      <c r="V10" s="89" t="s">
        <v>5</v>
      </c>
    </row>
    <row r="11" spans="1:22" s="10" customFormat="1" ht="24" customHeight="1">
      <c r="A11" s="89" t="s">
        <v>6</v>
      </c>
      <c r="B11" s="72">
        <f aca="true" t="shared" si="2" ref="B11:B28">SUM(C11+L11+N11)</f>
        <v>7843</v>
      </c>
      <c r="C11" s="104">
        <f aca="true" t="shared" si="3" ref="C11:C28">D11+E11+F11+G11+H11++I11</f>
        <v>7555</v>
      </c>
      <c r="D11" s="271">
        <v>1276</v>
      </c>
      <c r="E11" s="271">
        <v>1235</v>
      </c>
      <c r="F11" s="271">
        <v>1316</v>
      </c>
      <c r="G11" s="271">
        <v>1223</v>
      </c>
      <c r="H11" s="271">
        <v>1272</v>
      </c>
      <c r="I11" s="271">
        <v>1233</v>
      </c>
      <c r="J11" s="21"/>
      <c r="K11" s="21"/>
      <c r="L11" s="271">
        <v>2</v>
      </c>
      <c r="M11" s="271">
        <v>2</v>
      </c>
      <c r="N11" s="204">
        <f aca="true" t="shared" si="4" ref="N11:N28">O11+P11+Q11+R11+S11+T11+U11</f>
        <v>286</v>
      </c>
      <c r="O11" s="271">
        <v>73</v>
      </c>
      <c r="P11" s="271">
        <v>5</v>
      </c>
      <c r="Q11" s="271">
        <v>12</v>
      </c>
      <c r="R11" s="271">
        <v>3</v>
      </c>
      <c r="S11" s="271">
        <v>6</v>
      </c>
      <c r="T11" s="271">
        <v>0</v>
      </c>
      <c r="U11" s="271">
        <v>187</v>
      </c>
      <c r="V11" s="89" t="s">
        <v>6</v>
      </c>
    </row>
    <row r="12" spans="1:22" s="10" customFormat="1" ht="24" customHeight="1">
      <c r="A12" s="89" t="s">
        <v>7</v>
      </c>
      <c r="B12" s="72">
        <f t="shared" si="2"/>
        <v>2291</v>
      </c>
      <c r="C12" s="104">
        <f t="shared" si="3"/>
        <v>2060</v>
      </c>
      <c r="D12" s="271">
        <v>328</v>
      </c>
      <c r="E12" s="271">
        <v>305</v>
      </c>
      <c r="F12" s="271">
        <v>338</v>
      </c>
      <c r="G12" s="271">
        <v>329</v>
      </c>
      <c r="H12" s="271">
        <v>397</v>
      </c>
      <c r="I12" s="271">
        <v>363</v>
      </c>
      <c r="J12" s="21"/>
      <c r="K12" s="21"/>
      <c r="L12" s="271">
        <v>47</v>
      </c>
      <c r="M12" s="271">
        <v>47</v>
      </c>
      <c r="N12" s="204">
        <f t="shared" si="4"/>
        <v>184</v>
      </c>
      <c r="O12" s="271">
        <v>76</v>
      </c>
      <c r="P12" s="271">
        <v>2</v>
      </c>
      <c r="Q12" s="271">
        <v>1</v>
      </c>
      <c r="R12" s="271">
        <v>0</v>
      </c>
      <c r="S12" s="271">
        <v>1</v>
      </c>
      <c r="T12" s="271">
        <v>1</v>
      </c>
      <c r="U12" s="271">
        <v>103</v>
      </c>
      <c r="V12" s="89" t="s">
        <v>7</v>
      </c>
    </row>
    <row r="13" spans="1:22" s="10" customFormat="1" ht="24" customHeight="1">
      <c r="A13" s="89" t="s">
        <v>8</v>
      </c>
      <c r="B13" s="72">
        <f t="shared" si="2"/>
        <v>1636</v>
      </c>
      <c r="C13" s="104">
        <f t="shared" si="3"/>
        <v>1562</v>
      </c>
      <c r="D13" s="271">
        <v>238</v>
      </c>
      <c r="E13" s="271">
        <v>269</v>
      </c>
      <c r="F13" s="271">
        <v>260</v>
      </c>
      <c r="G13" s="271">
        <v>256</v>
      </c>
      <c r="H13" s="271">
        <v>266</v>
      </c>
      <c r="I13" s="271">
        <v>273</v>
      </c>
      <c r="J13" s="21"/>
      <c r="K13" s="21"/>
      <c r="L13" s="271">
        <v>0</v>
      </c>
      <c r="M13" s="271">
        <v>0</v>
      </c>
      <c r="N13" s="204">
        <f t="shared" si="4"/>
        <v>74</v>
      </c>
      <c r="O13" s="271">
        <v>18</v>
      </c>
      <c r="P13" s="271">
        <v>0</v>
      </c>
      <c r="Q13" s="271">
        <v>0</v>
      </c>
      <c r="R13" s="271">
        <v>0</v>
      </c>
      <c r="S13" s="271">
        <v>1</v>
      </c>
      <c r="T13" s="271">
        <v>0</v>
      </c>
      <c r="U13" s="271">
        <v>55</v>
      </c>
      <c r="V13" s="89" t="s">
        <v>8</v>
      </c>
    </row>
    <row r="14" spans="1:22" s="10" customFormat="1" ht="24" customHeight="1">
      <c r="A14" s="89" t="s">
        <v>9</v>
      </c>
      <c r="B14" s="72">
        <f t="shared" si="2"/>
        <v>485</v>
      </c>
      <c r="C14" s="104">
        <f t="shared" si="3"/>
        <v>448</v>
      </c>
      <c r="D14" s="271">
        <v>72</v>
      </c>
      <c r="E14" s="271">
        <v>67</v>
      </c>
      <c r="F14" s="271">
        <v>70</v>
      </c>
      <c r="G14" s="271">
        <v>75</v>
      </c>
      <c r="H14" s="271">
        <v>74</v>
      </c>
      <c r="I14" s="271">
        <v>90</v>
      </c>
      <c r="J14" s="21"/>
      <c r="K14" s="21"/>
      <c r="L14" s="271">
        <v>0</v>
      </c>
      <c r="M14" s="271">
        <v>0</v>
      </c>
      <c r="N14" s="204">
        <f t="shared" si="4"/>
        <v>37</v>
      </c>
      <c r="O14" s="271">
        <v>15</v>
      </c>
      <c r="P14" s="271">
        <v>0</v>
      </c>
      <c r="Q14" s="271">
        <v>0</v>
      </c>
      <c r="R14" s="271">
        <v>0</v>
      </c>
      <c r="S14" s="271">
        <v>0</v>
      </c>
      <c r="T14" s="271">
        <v>0</v>
      </c>
      <c r="U14" s="271">
        <v>22</v>
      </c>
      <c r="V14" s="89" t="s">
        <v>9</v>
      </c>
    </row>
    <row r="15" spans="1:22" s="10" customFormat="1" ht="24" customHeight="1">
      <c r="A15" s="89" t="s">
        <v>10</v>
      </c>
      <c r="B15" s="72">
        <f t="shared" si="2"/>
        <v>77</v>
      </c>
      <c r="C15" s="104">
        <f t="shared" si="3"/>
        <v>73</v>
      </c>
      <c r="D15" s="271">
        <v>11</v>
      </c>
      <c r="E15" s="271">
        <v>15</v>
      </c>
      <c r="F15" s="271">
        <v>9</v>
      </c>
      <c r="G15" s="271">
        <v>14</v>
      </c>
      <c r="H15" s="271">
        <v>10</v>
      </c>
      <c r="I15" s="271">
        <v>14</v>
      </c>
      <c r="J15" s="21"/>
      <c r="K15" s="21"/>
      <c r="L15" s="271">
        <v>0</v>
      </c>
      <c r="M15" s="271">
        <v>0</v>
      </c>
      <c r="N15" s="204">
        <f t="shared" si="4"/>
        <v>4</v>
      </c>
      <c r="O15" s="271">
        <v>4</v>
      </c>
      <c r="P15" s="271">
        <v>0</v>
      </c>
      <c r="Q15" s="271">
        <v>0</v>
      </c>
      <c r="R15" s="271">
        <v>0</v>
      </c>
      <c r="S15" s="271">
        <v>0</v>
      </c>
      <c r="T15" s="271">
        <v>0</v>
      </c>
      <c r="U15" s="271">
        <v>0</v>
      </c>
      <c r="V15" s="89" t="s">
        <v>10</v>
      </c>
    </row>
    <row r="16" spans="1:22" s="10" customFormat="1" ht="24" customHeight="1">
      <c r="A16" s="89" t="s">
        <v>11</v>
      </c>
      <c r="B16" s="72">
        <f t="shared" si="2"/>
        <v>271</v>
      </c>
      <c r="C16" s="104">
        <f t="shared" si="3"/>
        <v>257</v>
      </c>
      <c r="D16" s="271">
        <v>38</v>
      </c>
      <c r="E16" s="271">
        <v>42</v>
      </c>
      <c r="F16" s="271">
        <v>42</v>
      </c>
      <c r="G16" s="271">
        <v>48</v>
      </c>
      <c r="H16" s="271">
        <v>48</v>
      </c>
      <c r="I16" s="271">
        <v>39</v>
      </c>
      <c r="J16" s="21"/>
      <c r="K16" s="21"/>
      <c r="L16" s="271">
        <v>0</v>
      </c>
      <c r="M16" s="271">
        <v>0</v>
      </c>
      <c r="N16" s="204">
        <f t="shared" si="4"/>
        <v>14</v>
      </c>
      <c r="O16" s="271">
        <v>4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10</v>
      </c>
      <c r="V16" s="89" t="s">
        <v>11</v>
      </c>
    </row>
    <row r="17" spans="1:22" s="10" customFormat="1" ht="24" customHeight="1">
      <c r="A17" s="89" t="s">
        <v>101</v>
      </c>
      <c r="B17" s="72">
        <f t="shared" si="2"/>
        <v>744</v>
      </c>
      <c r="C17" s="104">
        <f t="shared" si="3"/>
        <v>691</v>
      </c>
      <c r="D17" s="271">
        <v>92</v>
      </c>
      <c r="E17" s="271">
        <v>103</v>
      </c>
      <c r="F17" s="271">
        <v>122</v>
      </c>
      <c r="G17" s="271">
        <v>121</v>
      </c>
      <c r="H17" s="271">
        <v>119</v>
      </c>
      <c r="I17" s="271">
        <v>134</v>
      </c>
      <c r="J17" s="21"/>
      <c r="K17" s="21"/>
      <c r="L17" s="271">
        <v>0</v>
      </c>
      <c r="M17" s="271">
        <v>0</v>
      </c>
      <c r="N17" s="204">
        <f t="shared" si="4"/>
        <v>53</v>
      </c>
      <c r="O17" s="271">
        <v>25</v>
      </c>
      <c r="P17" s="271">
        <v>1</v>
      </c>
      <c r="Q17" s="271">
        <v>0</v>
      </c>
      <c r="R17" s="271">
        <v>0</v>
      </c>
      <c r="S17" s="271">
        <v>1</v>
      </c>
      <c r="T17" s="271">
        <v>1</v>
      </c>
      <c r="U17" s="271">
        <v>25</v>
      </c>
      <c r="V17" s="89" t="s">
        <v>101</v>
      </c>
    </row>
    <row r="18" spans="1:22" s="10" customFormat="1" ht="24" customHeight="1">
      <c r="A18" s="89" t="s">
        <v>12</v>
      </c>
      <c r="B18" s="72">
        <f t="shared" si="2"/>
        <v>284</v>
      </c>
      <c r="C18" s="104">
        <f t="shared" si="3"/>
        <v>257</v>
      </c>
      <c r="D18" s="271">
        <v>45</v>
      </c>
      <c r="E18" s="271">
        <v>46</v>
      </c>
      <c r="F18" s="271">
        <v>40</v>
      </c>
      <c r="G18" s="271">
        <v>42</v>
      </c>
      <c r="H18" s="271">
        <v>43</v>
      </c>
      <c r="I18" s="271">
        <v>41</v>
      </c>
      <c r="J18" s="21"/>
      <c r="K18" s="21"/>
      <c r="L18" s="271">
        <v>0</v>
      </c>
      <c r="M18" s="271">
        <v>0</v>
      </c>
      <c r="N18" s="204">
        <f t="shared" si="4"/>
        <v>27</v>
      </c>
      <c r="O18" s="271">
        <v>10</v>
      </c>
      <c r="P18" s="271">
        <v>0</v>
      </c>
      <c r="Q18" s="271">
        <v>0</v>
      </c>
      <c r="R18" s="271">
        <v>0</v>
      </c>
      <c r="S18" s="271">
        <v>0</v>
      </c>
      <c r="T18" s="271">
        <v>1</v>
      </c>
      <c r="U18" s="271">
        <v>16</v>
      </c>
      <c r="V18" s="89" t="s">
        <v>12</v>
      </c>
    </row>
    <row r="19" spans="1:22" s="10" customFormat="1" ht="24" customHeight="1">
      <c r="A19" s="89" t="s">
        <v>102</v>
      </c>
      <c r="B19" s="72">
        <f t="shared" si="2"/>
        <v>932</v>
      </c>
      <c r="C19" s="104">
        <f t="shared" si="3"/>
        <v>875</v>
      </c>
      <c r="D19" s="271">
        <v>152</v>
      </c>
      <c r="E19" s="271">
        <v>142</v>
      </c>
      <c r="F19" s="271">
        <v>155</v>
      </c>
      <c r="G19" s="271">
        <v>147</v>
      </c>
      <c r="H19" s="271">
        <v>140</v>
      </c>
      <c r="I19" s="271">
        <v>139</v>
      </c>
      <c r="J19" s="21"/>
      <c r="K19" s="21"/>
      <c r="L19" s="271">
        <v>0</v>
      </c>
      <c r="M19" s="271">
        <v>0</v>
      </c>
      <c r="N19" s="204">
        <f t="shared" si="4"/>
        <v>57</v>
      </c>
      <c r="O19" s="271">
        <v>20</v>
      </c>
      <c r="P19" s="271">
        <v>1</v>
      </c>
      <c r="Q19" s="271">
        <v>2</v>
      </c>
      <c r="R19" s="271">
        <v>1</v>
      </c>
      <c r="S19" s="271">
        <v>1</v>
      </c>
      <c r="T19" s="271">
        <v>6</v>
      </c>
      <c r="U19" s="271">
        <v>26</v>
      </c>
      <c r="V19" s="89" t="s">
        <v>102</v>
      </c>
    </row>
    <row r="20" spans="1:22" s="10" customFormat="1" ht="24" customHeight="1">
      <c r="A20" s="89" t="s">
        <v>100</v>
      </c>
      <c r="B20" s="72">
        <f t="shared" si="2"/>
        <v>818</v>
      </c>
      <c r="C20" s="104">
        <f t="shared" si="3"/>
        <v>747</v>
      </c>
      <c r="D20" s="271">
        <v>107</v>
      </c>
      <c r="E20" s="271">
        <v>139</v>
      </c>
      <c r="F20" s="271">
        <v>114</v>
      </c>
      <c r="G20" s="271">
        <v>130</v>
      </c>
      <c r="H20" s="271">
        <v>126</v>
      </c>
      <c r="I20" s="271">
        <v>131</v>
      </c>
      <c r="J20" s="21"/>
      <c r="K20" s="21"/>
      <c r="L20" s="271">
        <v>0</v>
      </c>
      <c r="M20" s="271">
        <v>0</v>
      </c>
      <c r="N20" s="204">
        <f t="shared" si="4"/>
        <v>71</v>
      </c>
      <c r="O20" s="271">
        <v>23</v>
      </c>
      <c r="P20" s="271">
        <v>1</v>
      </c>
      <c r="Q20" s="271">
        <v>2</v>
      </c>
      <c r="R20" s="271">
        <v>0</v>
      </c>
      <c r="S20" s="271">
        <v>0</v>
      </c>
      <c r="T20" s="271">
        <v>0</v>
      </c>
      <c r="U20" s="271">
        <v>45</v>
      </c>
      <c r="V20" s="89" t="s">
        <v>100</v>
      </c>
    </row>
    <row r="21" spans="1:22" s="10" customFormat="1" ht="24" customHeight="1">
      <c r="A21" s="89" t="s">
        <v>106</v>
      </c>
      <c r="B21" s="72">
        <f t="shared" si="2"/>
        <v>801</v>
      </c>
      <c r="C21" s="104">
        <f t="shared" si="3"/>
        <v>737</v>
      </c>
      <c r="D21" s="271">
        <v>111</v>
      </c>
      <c r="E21" s="271">
        <v>126</v>
      </c>
      <c r="F21" s="271">
        <v>119</v>
      </c>
      <c r="G21" s="271">
        <v>131</v>
      </c>
      <c r="H21" s="271">
        <v>129</v>
      </c>
      <c r="I21" s="271">
        <v>121</v>
      </c>
      <c r="J21" s="21"/>
      <c r="K21" s="21"/>
      <c r="L21" s="271">
        <v>0</v>
      </c>
      <c r="M21" s="271">
        <v>0</v>
      </c>
      <c r="N21" s="204">
        <f t="shared" si="4"/>
        <v>64</v>
      </c>
      <c r="O21" s="271">
        <v>17</v>
      </c>
      <c r="P21" s="271">
        <v>0</v>
      </c>
      <c r="Q21" s="271">
        <v>0</v>
      </c>
      <c r="R21" s="271">
        <v>0</v>
      </c>
      <c r="S21" s="271">
        <v>0</v>
      </c>
      <c r="T21" s="271">
        <v>2</v>
      </c>
      <c r="U21" s="271">
        <v>45</v>
      </c>
      <c r="V21" s="89" t="s">
        <v>106</v>
      </c>
    </row>
    <row r="22" spans="1:22" s="10" customFormat="1" ht="24" customHeight="1">
      <c r="A22" s="89" t="s">
        <v>13</v>
      </c>
      <c r="B22" s="72">
        <f t="shared" si="2"/>
        <v>221</v>
      </c>
      <c r="C22" s="104">
        <f t="shared" si="3"/>
        <v>215</v>
      </c>
      <c r="D22" s="271">
        <v>36</v>
      </c>
      <c r="E22" s="271">
        <v>37</v>
      </c>
      <c r="F22" s="271">
        <v>29</v>
      </c>
      <c r="G22" s="271">
        <v>40</v>
      </c>
      <c r="H22" s="271">
        <v>42</v>
      </c>
      <c r="I22" s="271">
        <v>31</v>
      </c>
      <c r="J22" s="21"/>
      <c r="K22" s="21"/>
      <c r="L22" s="271">
        <v>0</v>
      </c>
      <c r="M22" s="271">
        <v>0</v>
      </c>
      <c r="N22" s="204">
        <f t="shared" si="4"/>
        <v>6</v>
      </c>
      <c r="O22" s="271">
        <v>4</v>
      </c>
      <c r="P22" s="271">
        <v>0</v>
      </c>
      <c r="Q22" s="271">
        <v>0</v>
      </c>
      <c r="R22" s="271">
        <v>0</v>
      </c>
      <c r="S22" s="271">
        <v>1</v>
      </c>
      <c r="T22" s="271">
        <v>0</v>
      </c>
      <c r="U22" s="271">
        <v>1</v>
      </c>
      <c r="V22" s="89" t="s">
        <v>13</v>
      </c>
    </row>
    <row r="23" spans="1:22" s="15" customFormat="1" ht="24" customHeight="1">
      <c r="A23" s="89" t="s">
        <v>14</v>
      </c>
      <c r="B23" s="72">
        <f t="shared" si="2"/>
        <v>738</v>
      </c>
      <c r="C23" s="104">
        <f t="shared" si="3"/>
        <v>713</v>
      </c>
      <c r="D23" s="271">
        <v>145</v>
      </c>
      <c r="E23" s="271">
        <v>109</v>
      </c>
      <c r="F23" s="271">
        <v>123</v>
      </c>
      <c r="G23" s="271">
        <v>107</v>
      </c>
      <c r="H23" s="271">
        <v>113</v>
      </c>
      <c r="I23" s="271">
        <v>116</v>
      </c>
      <c r="J23" s="21"/>
      <c r="K23" s="21"/>
      <c r="L23" s="271">
        <v>0</v>
      </c>
      <c r="M23" s="271">
        <v>0</v>
      </c>
      <c r="N23" s="204">
        <f t="shared" si="4"/>
        <v>25</v>
      </c>
      <c r="O23" s="271">
        <v>11</v>
      </c>
      <c r="P23" s="271">
        <v>3</v>
      </c>
      <c r="Q23" s="271">
        <v>0</v>
      </c>
      <c r="R23" s="271">
        <v>0</v>
      </c>
      <c r="S23" s="271">
        <v>0</v>
      </c>
      <c r="T23" s="271">
        <v>0</v>
      </c>
      <c r="U23" s="271">
        <v>11</v>
      </c>
      <c r="V23" s="89" t="s">
        <v>14</v>
      </c>
    </row>
    <row r="24" spans="1:22" s="10" customFormat="1" ht="24" customHeight="1">
      <c r="A24" s="89" t="s">
        <v>104</v>
      </c>
      <c r="B24" s="72">
        <f t="shared" si="2"/>
        <v>481</v>
      </c>
      <c r="C24" s="104">
        <f t="shared" si="3"/>
        <v>452</v>
      </c>
      <c r="D24" s="271">
        <v>73</v>
      </c>
      <c r="E24" s="271">
        <v>69</v>
      </c>
      <c r="F24" s="271">
        <v>68</v>
      </c>
      <c r="G24" s="271">
        <v>78</v>
      </c>
      <c r="H24" s="271">
        <v>93</v>
      </c>
      <c r="I24" s="271">
        <v>71</v>
      </c>
      <c r="J24" s="21"/>
      <c r="K24" s="21"/>
      <c r="L24" s="271">
        <v>12</v>
      </c>
      <c r="M24" s="271">
        <v>12</v>
      </c>
      <c r="N24" s="204">
        <f t="shared" si="4"/>
        <v>17</v>
      </c>
      <c r="O24" s="271">
        <v>9</v>
      </c>
      <c r="P24" s="271">
        <v>0</v>
      </c>
      <c r="Q24" s="271">
        <v>1</v>
      </c>
      <c r="R24" s="271">
        <v>0</v>
      </c>
      <c r="S24" s="271">
        <v>0</v>
      </c>
      <c r="T24" s="271">
        <v>0</v>
      </c>
      <c r="U24" s="271">
        <v>7</v>
      </c>
      <c r="V24" s="89" t="s">
        <v>104</v>
      </c>
    </row>
    <row r="25" spans="1:22" s="10" customFormat="1" ht="24" customHeight="1">
      <c r="A25" s="89" t="s">
        <v>105</v>
      </c>
      <c r="B25" s="72">
        <f t="shared" si="2"/>
        <v>513</v>
      </c>
      <c r="C25" s="104">
        <f t="shared" si="3"/>
        <v>468</v>
      </c>
      <c r="D25" s="271">
        <v>66</v>
      </c>
      <c r="E25" s="271">
        <v>83</v>
      </c>
      <c r="F25" s="271">
        <v>83</v>
      </c>
      <c r="G25" s="271">
        <v>71</v>
      </c>
      <c r="H25" s="271">
        <v>77</v>
      </c>
      <c r="I25" s="271">
        <v>88</v>
      </c>
      <c r="J25" s="21"/>
      <c r="K25" s="21"/>
      <c r="L25" s="271">
        <v>25</v>
      </c>
      <c r="M25" s="271">
        <v>25</v>
      </c>
      <c r="N25" s="204">
        <f t="shared" si="4"/>
        <v>20</v>
      </c>
      <c r="O25" s="271">
        <v>7</v>
      </c>
      <c r="P25" s="271">
        <v>1</v>
      </c>
      <c r="Q25" s="271">
        <v>1</v>
      </c>
      <c r="R25" s="271">
        <v>0</v>
      </c>
      <c r="S25" s="271">
        <v>0</v>
      </c>
      <c r="T25" s="271">
        <v>1</v>
      </c>
      <c r="U25" s="271">
        <v>10</v>
      </c>
      <c r="V25" s="89" t="s">
        <v>105</v>
      </c>
    </row>
    <row r="26" spans="1:22" s="10" customFormat="1" ht="24" customHeight="1">
      <c r="A26" s="89" t="s">
        <v>15</v>
      </c>
      <c r="B26" s="72">
        <f t="shared" si="2"/>
        <v>116</v>
      </c>
      <c r="C26" s="104">
        <f t="shared" si="3"/>
        <v>111</v>
      </c>
      <c r="D26" s="271">
        <v>16</v>
      </c>
      <c r="E26" s="271">
        <v>15</v>
      </c>
      <c r="F26" s="271">
        <v>25</v>
      </c>
      <c r="G26" s="271">
        <v>19</v>
      </c>
      <c r="H26" s="271">
        <v>21</v>
      </c>
      <c r="I26" s="271">
        <v>15</v>
      </c>
      <c r="J26" s="21"/>
      <c r="K26" s="21"/>
      <c r="L26" s="271">
        <v>0</v>
      </c>
      <c r="M26" s="271">
        <v>0</v>
      </c>
      <c r="N26" s="204">
        <f t="shared" si="4"/>
        <v>5</v>
      </c>
      <c r="O26" s="271">
        <v>2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3</v>
      </c>
      <c r="V26" s="89" t="s">
        <v>15</v>
      </c>
    </row>
    <row r="27" spans="1:22" s="11" customFormat="1" ht="24" customHeight="1">
      <c r="A27" s="89" t="s">
        <v>16</v>
      </c>
      <c r="B27" s="72">
        <f t="shared" si="2"/>
        <v>69</v>
      </c>
      <c r="C27" s="104">
        <f t="shared" si="3"/>
        <v>62</v>
      </c>
      <c r="D27" s="271">
        <v>11</v>
      </c>
      <c r="E27" s="271">
        <v>11</v>
      </c>
      <c r="F27" s="271">
        <v>9</v>
      </c>
      <c r="G27" s="271">
        <v>9</v>
      </c>
      <c r="H27" s="271">
        <v>12</v>
      </c>
      <c r="I27" s="271">
        <v>10</v>
      </c>
      <c r="J27" s="21"/>
      <c r="K27" s="21"/>
      <c r="L27" s="271">
        <v>7</v>
      </c>
      <c r="M27" s="271">
        <v>7</v>
      </c>
      <c r="N27" s="204">
        <f t="shared" si="4"/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89" t="s">
        <v>16</v>
      </c>
    </row>
    <row r="28" spans="1:22" s="11" customFormat="1" ht="24" customHeight="1">
      <c r="A28" s="89" t="s">
        <v>17</v>
      </c>
      <c r="B28" s="72">
        <f t="shared" si="2"/>
        <v>0</v>
      </c>
      <c r="C28" s="104">
        <f t="shared" si="3"/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31"/>
      <c r="K28" s="31"/>
      <c r="L28" s="271">
        <v>0</v>
      </c>
      <c r="M28" s="271">
        <v>0</v>
      </c>
      <c r="N28" s="204">
        <f t="shared" si="4"/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89" t="s">
        <v>17</v>
      </c>
    </row>
    <row r="29" spans="1:22" ht="6" customHeight="1">
      <c r="A29" s="67"/>
      <c r="B29" s="28"/>
      <c r="C29" s="242"/>
      <c r="D29" s="28"/>
      <c r="E29" s="28"/>
      <c r="F29" s="28"/>
      <c r="G29" s="28"/>
      <c r="H29" s="28"/>
      <c r="I29" s="28"/>
      <c r="J29" s="54"/>
      <c r="K29" s="54"/>
      <c r="L29" s="28"/>
      <c r="M29" s="251"/>
      <c r="N29" s="36"/>
      <c r="O29" s="28"/>
      <c r="P29" s="28"/>
      <c r="Q29" s="28"/>
      <c r="R29" s="28"/>
      <c r="S29" s="28"/>
      <c r="T29" s="28"/>
      <c r="U29" s="251"/>
      <c r="V29" s="68"/>
    </row>
    <row r="30" spans="10:11" ht="12.75">
      <c r="J30" s="54"/>
      <c r="K30" s="54"/>
    </row>
    <row r="31" spans="10:11" ht="12.75">
      <c r="J31" s="54"/>
      <c r="K31" s="54"/>
    </row>
  </sheetData>
  <sheetProtection/>
  <mergeCells count="9">
    <mergeCell ref="L1:V1"/>
    <mergeCell ref="A1:I1"/>
    <mergeCell ref="B3:B4"/>
    <mergeCell ref="A3:A4"/>
    <mergeCell ref="L3:M3"/>
    <mergeCell ref="U2:V2"/>
    <mergeCell ref="C3:I3"/>
    <mergeCell ref="N3:U3"/>
    <mergeCell ref="V3:V4"/>
  </mergeCells>
  <printOptions/>
  <pageMargins left="0.7874015748031497" right="0.3937007874015748" top="0.7086614173228347" bottom="0.5118110236220472" header="0.2362204724409449" footer="0.5118110236220472"/>
  <pageSetup firstPageNumber="27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5"/>
  <sheetViews>
    <sheetView showGridLines="0" zoomScaleSheetLayoutView="100" zoomScalePageLayoutView="0" workbookViewId="0" topLeftCell="A1">
      <pane xSplit="1" ySplit="4" topLeftCell="B11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D11" sqref="D11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34" s="124" customFormat="1" ht="16.5" customHeight="1">
      <c r="A1" s="297" t="s">
        <v>255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112"/>
      <c r="R1" s="120"/>
      <c r="S1" s="297" t="s">
        <v>180</v>
      </c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</row>
    <row r="2" spans="1:34" ht="12.75">
      <c r="A2" s="149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 t="s">
        <v>42</v>
      </c>
    </row>
    <row r="3" spans="1:34" s="106" customFormat="1" ht="22.5" customHeight="1">
      <c r="A3" s="314" t="s">
        <v>86</v>
      </c>
      <c r="B3" s="319" t="s">
        <v>43</v>
      </c>
      <c r="C3" s="319"/>
      <c r="D3" s="316"/>
      <c r="E3" s="319" t="s">
        <v>44</v>
      </c>
      <c r="F3" s="319"/>
      <c r="G3" s="316"/>
      <c r="H3" s="319" t="s">
        <v>109</v>
      </c>
      <c r="I3" s="319"/>
      <c r="J3" s="319"/>
      <c r="K3" s="318" t="s">
        <v>45</v>
      </c>
      <c r="L3" s="319"/>
      <c r="M3" s="316"/>
      <c r="N3" s="319" t="s">
        <v>110</v>
      </c>
      <c r="O3" s="319"/>
      <c r="P3" s="319"/>
      <c r="Q3" s="252"/>
      <c r="R3" s="134"/>
      <c r="S3" s="319" t="s">
        <v>46</v>
      </c>
      <c r="T3" s="319"/>
      <c r="U3" s="316"/>
      <c r="V3" s="319" t="s">
        <v>47</v>
      </c>
      <c r="W3" s="319"/>
      <c r="X3" s="319"/>
      <c r="Y3" s="318" t="s">
        <v>48</v>
      </c>
      <c r="Z3" s="319"/>
      <c r="AA3" s="316"/>
      <c r="AB3" s="319" t="s">
        <v>107</v>
      </c>
      <c r="AC3" s="319"/>
      <c r="AD3" s="319"/>
      <c r="AE3" s="318" t="s">
        <v>49</v>
      </c>
      <c r="AF3" s="319"/>
      <c r="AG3" s="319"/>
      <c r="AH3" s="314" t="s">
        <v>86</v>
      </c>
    </row>
    <row r="4" spans="1:34" s="106" customFormat="1" ht="22.5" customHeight="1">
      <c r="A4" s="315"/>
      <c r="B4" s="110" t="s">
        <v>50</v>
      </c>
      <c r="C4" s="110" t="s">
        <v>93</v>
      </c>
      <c r="D4" s="108" t="s">
        <v>94</v>
      </c>
      <c r="E4" s="110" t="s">
        <v>51</v>
      </c>
      <c r="F4" s="110" t="s">
        <v>93</v>
      </c>
      <c r="G4" s="108" t="s">
        <v>94</v>
      </c>
      <c r="H4" s="110" t="s">
        <v>51</v>
      </c>
      <c r="I4" s="110" t="s">
        <v>93</v>
      </c>
      <c r="J4" s="110" t="s">
        <v>162</v>
      </c>
      <c r="K4" s="111" t="s">
        <v>51</v>
      </c>
      <c r="L4" s="110" t="s">
        <v>93</v>
      </c>
      <c r="M4" s="108" t="s">
        <v>163</v>
      </c>
      <c r="N4" s="110" t="s">
        <v>51</v>
      </c>
      <c r="O4" s="110" t="s">
        <v>93</v>
      </c>
      <c r="P4" s="110" t="s">
        <v>52</v>
      </c>
      <c r="Q4" s="252"/>
      <c r="R4" s="134"/>
      <c r="S4" s="110" t="s">
        <v>51</v>
      </c>
      <c r="T4" s="110" t="s">
        <v>93</v>
      </c>
      <c r="U4" s="108" t="s">
        <v>94</v>
      </c>
      <c r="V4" s="110" t="s">
        <v>51</v>
      </c>
      <c r="W4" s="110" t="s">
        <v>93</v>
      </c>
      <c r="X4" s="110" t="s">
        <v>94</v>
      </c>
      <c r="Y4" s="111" t="s">
        <v>51</v>
      </c>
      <c r="Z4" s="110" t="s">
        <v>93</v>
      </c>
      <c r="AA4" s="108" t="s">
        <v>163</v>
      </c>
      <c r="AB4" s="110" t="s">
        <v>51</v>
      </c>
      <c r="AC4" s="110" t="s">
        <v>93</v>
      </c>
      <c r="AD4" s="110" t="s">
        <v>52</v>
      </c>
      <c r="AE4" s="111" t="s">
        <v>51</v>
      </c>
      <c r="AF4" s="110" t="s">
        <v>93</v>
      </c>
      <c r="AG4" s="110" t="s">
        <v>94</v>
      </c>
      <c r="AH4" s="336"/>
    </row>
    <row r="5" spans="1:34" s="2" customFormat="1" ht="6.75" customHeight="1">
      <c r="A5" s="25"/>
      <c r="B5" s="18"/>
      <c r="C5" s="14"/>
      <c r="D5" s="14"/>
      <c r="E5" s="18"/>
      <c r="F5" s="31"/>
      <c r="G5" s="31"/>
      <c r="H5" s="31"/>
      <c r="I5" s="31"/>
      <c r="J5" s="31"/>
      <c r="K5" s="14"/>
      <c r="L5" s="14"/>
      <c r="M5" s="31"/>
      <c r="N5" s="31"/>
      <c r="O5" s="31"/>
      <c r="P5" s="31"/>
      <c r="Q5" s="31"/>
      <c r="R5" s="31"/>
      <c r="S5" s="14"/>
      <c r="T5" s="14"/>
      <c r="U5" s="57"/>
      <c r="V5" s="31"/>
      <c r="W5" s="31"/>
      <c r="X5" s="57"/>
      <c r="Y5" s="14"/>
      <c r="Z5" s="14"/>
      <c r="AA5" s="57"/>
      <c r="AB5" s="31"/>
      <c r="AC5" s="31"/>
      <c r="AD5" s="57"/>
      <c r="AE5" s="14"/>
      <c r="AF5" s="14"/>
      <c r="AG5" s="14"/>
      <c r="AH5" s="59"/>
    </row>
    <row r="6" spans="1:34" s="130" customFormat="1" ht="22.5" customHeight="1">
      <c r="A6" s="94" t="s">
        <v>270</v>
      </c>
      <c r="B6" s="72">
        <v>2454</v>
      </c>
      <c r="C6" s="72">
        <v>1023</v>
      </c>
      <c r="D6" s="72">
        <v>1431</v>
      </c>
      <c r="E6" s="104">
        <v>121</v>
      </c>
      <c r="F6" s="86">
        <v>98</v>
      </c>
      <c r="G6" s="86">
        <v>23</v>
      </c>
      <c r="H6" s="86">
        <v>2</v>
      </c>
      <c r="I6" s="86">
        <v>2</v>
      </c>
      <c r="J6" s="86">
        <v>0</v>
      </c>
      <c r="K6" s="72">
        <v>122</v>
      </c>
      <c r="L6" s="72">
        <v>86</v>
      </c>
      <c r="M6" s="86">
        <v>36</v>
      </c>
      <c r="N6" s="86">
        <v>1</v>
      </c>
      <c r="O6" s="86">
        <v>1</v>
      </c>
      <c r="P6" s="86">
        <v>0</v>
      </c>
      <c r="Q6" s="100"/>
      <c r="R6" s="100"/>
      <c r="S6" s="72">
        <v>1819</v>
      </c>
      <c r="T6" s="72">
        <v>718</v>
      </c>
      <c r="U6" s="86">
        <v>1101</v>
      </c>
      <c r="V6" s="86">
        <v>112</v>
      </c>
      <c r="W6" s="86">
        <v>0</v>
      </c>
      <c r="X6" s="86">
        <v>112</v>
      </c>
      <c r="Y6" s="14">
        <v>25</v>
      </c>
      <c r="Z6" s="14">
        <v>1</v>
      </c>
      <c r="AA6" s="31">
        <v>24</v>
      </c>
      <c r="AB6" s="31">
        <v>14</v>
      </c>
      <c r="AC6" s="31">
        <v>1</v>
      </c>
      <c r="AD6" s="31">
        <v>13</v>
      </c>
      <c r="AE6" s="14">
        <v>238</v>
      </c>
      <c r="AF6" s="14">
        <v>116</v>
      </c>
      <c r="AG6" s="14">
        <v>122</v>
      </c>
      <c r="AH6" s="94" t="s">
        <v>271</v>
      </c>
    </row>
    <row r="7" spans="1:34" s="130" customFormat="1" ht="22.5" customHeight="1">
      <c r="A7" s="94" t="s">
        <v>248</v>
      </c>
      <c r="B7" s="72">
        <v>2444</v>
      </c>
      <c r="C7" s="72">
        <v>1005</v>
      </c>
      <c r="D7" s="72">
        <v>1439</v>
      </c>
      <c r="E7" s="104">
        <v>119</v>
      </c>
      <c r="F7" s="86">
        <v>99</v>
      </c>
      <c r="G7" s="86">
        <v>20</v>
      </c>
      <c r="H7" s="86">
        <v>2</v>
      </c>
      <c r="I7" s="86">
        <v>2</v>
      </c>
      <c r="J7" s="86">
        <v>0</v>
      </c>
      <c r="K7" s="72">
        <v>120</v>
      </c>
      <c r="L7" s="72">
        <v>74</v>
      </c>
      <c r="M7" s="86">
        <v>46</v>
      </c>
      <c r="N7" s="86">
        <v>1</v>
      </c>
      <c r="O7" s="86">
        <v>1</v>
      </c>
      <c r="P7" s="86">
        <v>0</v>
      </c>
      <c r="Q7" s="72"/>
      <c r="R7" s="72"/>
      <c r="S7" s="72">
        <v>1837</v>
      </c>
      <c r="T7" s="72">
        <v>730</v>
      </c>
      <c r="U7" s="86">
        <v>1107</v>
      </c>
      <c r="V7" s="86">
        <v>117</v>
      </c>
      <c r="W7" s="86">
        <v>0</v>
      </c>
      <c r="X7" s="86">
        <v>117</v>
      </c>
      <c r="Y7" s="72">
        <v>21</v>
      </c>
      <c r="Z7" s="72">
        <v>1</v>
      </c>
      <c r="AA7" s="86">
        <v>20</v>
      </c>
      <c r="AB7" s="86">
        <v>13</v>
      </c>
      <c r="AC7" s="86">
        <v>0</v>
      </c>
      <c r="AD7" s="86">
        <v>13</v>
      </c>
      <c r="AE7" s="72">
        <v>214</v>
      </c>
      <c r="AF7" s="72">
        <v>98</v>
      </c>
      <c r="AG7" s="72">
        <v>116</v>
      </c>
      <c r="AH7" s="94" t="s">
        <v>248</v>
      </c>
    </row>
    <row r="8" spans="1:34" s="130" customFormat="1" ht="22.5" customHeight="1">
      <c r="A8" s="94" t="s">
        <v>249</v>
      </c>
      <c r="B8" s="72">
        <v>2415</v>
      </c>
      <c r="C8" s="72">
        <v>1005</v>
      </c>
      <c r="D8" s="72">
        <v>1410</v>
      </c>
      <c r="E8" s="104">
        <v>116</v>
      </c>
      <c r="F8" s="86">
        <v>94</v>
      </c>
      <c r="G8" s="86">
        <v>22</v>
      </c>
      <c r="H8" s="86">
        <v>2</v>
      </c>
      <c r="I8" s="86">
        <v>2</v>
      </c>
      <c r="J8" s="86">
        <v>0</v>
      </c>
      <c r="K8" s="72">
        <v>117</v>
      </c>
      <c r="L8" s="72">
        <v>63</v>
      </c>
      <c r="M8" s="86">
        <v>54</v>
      </c>
      <c r="N8" s="86">
        <v>1</v>
      </c>
      <c r="O8" s="86">
        <v>1</v>
      </c>
      <c r="P8" s="86">
        <v>0</v>
      </c>
      <c r="Q8" s="72"/>
      <c r="R8" s="72"/>
      <c r="S8" s="72">
        <v>1801</v>
      </c>
      <c r="T8" s="72">
        <v>739</v>
      </c>
      <c r="U8" s="86">
        <v>1062</v>
      </c>
      <c r="V8" s="86">
        <v>113</v>
      </c>
      <c r="W8" s="86">
        <v>0</v>
      </c>
      <c r="X8" s="86">
        <v>113</v>
      </c>
      <c r="Y8" s="72">
        <v>26</v>
      </c>
      <c r="Z8" s="72">
        <v>1</v>
      </c>
      <c r="AA8" s="86">
        <v>25</v>
      </c>
      <c r="AB8" s="86">
        <v>14</v>
      </c>
      <c r="AC8" s="86">
        <v>1</v>
      </c>
      <c r="AD8" s="86">
        <v>13</v>
      </c>
      <c r="AE8" s="72">
        <v>225</v>
      </c>
      <c r="AF8" s="72">
        <v>104</v>
      </c>
      <c r="AG8" s="72">
        <v>121</v>
      </c>
      <c r="AH8" s="94" t="s">
        <v>249</v>
      </c>
    </row>
    <row r="9" spans="1:34" s="130" customFormat="1" ht="22.5" customHeight="1">
      <c r="A9" s="94" t="s">
        <v>250</v>
      </c>
      <c r="B9" s="72">
        <v>2411</v>
      </c>
      <c r="C9" s="72">
        <v>979</v>
      </c>
      <c r="D9" s="72">
        <v>1432</v>
      </c>
      <c r="E9" s="104">
        <v>116</v>
      </c>
      <c r="F9" s="86">
        <v>92</v>
      </c>
      <c r="G9" s="86">
        <v>24</v>
      </c>
      <c r="H9" s="86">
        <v>1</v>
      </c>
      <c r="I9" s="86">
        <v>1</v>
      </c>
      <c r="J9" s="86">
        <v>0</v>
      </c>
      <c r="K9" s="72">
        <v>118</v>
      </c>
      <c r="L9" s="72">
        <v>57</v>
      </c>
      <c r="M9" s="86">
        <v>61</v>
      </c>
      <c r="N9" s="86">
        <v>9</v>
      </c>
      <c r="O9" s="86">
        <v>3</v>
      </c>
      <c r="P9" s="86">
        <v>6</v>
      </c>
      <c r="Q9" s="72"/>
      <c r="R9" s="72"/>
      <c r="S9" s="72">
        <v>1783</v>
      </c>
      <c r="T9" s="72">
        <v>728</v>
      </c>
      <c r="U9" s="86">
        <v>1055</v>
      </c>
      <c r="V9" s="86">
        <v>114</v>
      </c>
      <c r="W9" s="86">
        <v>0</v>
      </c>
      <c r="X9" s="86">
        <v>114</v>
      </c>
      <c r="Y9" s="72">
        <v>23</v>
      </c>
      <c r="Z9" s="72">
        <v>1</v>
      </c>
      <c r="AA9" s="86">
        <v>22</v>
      </c>
      <c r="AB9" s="86">
        <v>14</v>
      </c>
      <c r="AC9" s="86">
        <v>1</v>
      </c>
      <c r="AD9" s="86">
        <v>13</v>
      </c>
      <c r="AE9" s="72">
        <v>233</v>
      </c>
      <c r="AF9" s="72">
        <v>96</v>
      </c>
      <c r="AG9" s="72">
        <v>137</v>
      </c>
      <c r="AH9" s="94" t="s">
        <v>250</v>
      </c>
    </row>
    <row r="10" spans="1:34" s="130" customFormat="1" ht="22.5" customHeight="1">
      <c r="A10" s="158" t="s">
        <v>269</v>
      </c>
      <c r="B10" s="90">
        <f>B12+B13</f>
        <v>2366</v>
      </c>
      <c r="C10" s="90">
        <f aca="true" t="shared" si="0" ref="C10:P10">C12+C13</f>
        <v>950</v>
      </c>
      <c r="D10" s="90">
        <f t="shared" si="0"/>
        <v>1416</v>
      </c>
      <c r="E10" s="103">
        <f t="shared" si="0"/>
        <v>115</v>
      </c>
      <c r="F10" s="95">
        <f t="shared" si="0"/>
        <v>88</v>
      </c>
      <c r="G10" s="95">
        <f t="shared" si="0"/>
        <v>27</v>
      </c>
      <c r="H10" s="95">
        <f t="shared" si="0"/>
        <v>1</v>
      </c>
      <c r="I10" s="95">
        <f t="shared" si="0"/>
        <v>1</v>
      </c>
      <c r="J10" s="95">
        <f t="shared" si="0"/>
        <v>0</v>
      </c>
      <c r="K10" s="90">
        <f t="shared" si="0"/>
        <v>117</v>
      </c>
      <c r="L10" s="90">
        <f t="shared" si="0"/>
        <v>57</v>
      </c>
      <c r="M10" s="95">
        <f t="shared" si="0"/>
        <v>60</v>
      </c>
      <c r="N10" s="95">
        <f t="shared" si="0"/>
        <v>10</v>
      </c>
      <c r="O10" s="95">
        <f t="shared" si="0"/>
        <v>7</v>
      </c>
      <c r="P10" s="95">
        <f t="shared" si="0"/>
        <v>3</v>
      </c>
      <c r="Q10" s="90"/>
      <c r="R10" s="90"/>
      <c r="S10" s="90">
        <f aca="true" t="shared" si="1" ref="S10:AG10">S12+S13</f>
        <v>1772</v>
      </c>
      <c r="T10" s="90">
        <f t="shared" si="1"/>
        <v>719</v>
      </c>
      <c r="U10" s="95">
        <f t="shared" si="1"/>
        <v>1053</v>
      </c>
      <c r="V10" s="95">
        <f t="shared" si="1"/>
        <v>114</v>
      </c>
      <c r="W10" s="95">
        <f t="shared" si="1"/>
        <v>0</v>
      </c>
      <c r="X10" s="95">
        <f t="shared" si="1"/>
        <v>114</v>
      </c>
      <c r="Y10" s="90">
        <f t="shared" si="1"/>
        <v>22</v>
      </c>
      <c r="Z10" s="90">
        <f t="shared" si="1"/>
        <v>1</v>
      </c>
      <c r="AA10" s="95">
        <f t="shared" si="1"/>
        <v>21</v>
      </c>
      <c r="AB10" s="95">
        <f t="shared" si="1"/>
        <v>13</v>
      </c>
      <c r="AC10" s="95">
        <f t="shared" si="1"/>
        <v>1</v>
      </c>
      <c r="AD10" s="95">
        <f t="shared" si="1"/>
        <v>12</v>
      </c>
      <c r="AE10" s="90">
        <f t="shared" si="1"/>
        <v>202</v>
      </c>
      <c r="AF10" s="90">
        <f t="shared" si="1"/>
        <v>76</v>
      </c>
      <c r="AG10" s="90">
        <f t="shared" si="1"/>
        <v>126</v>
      </c>
      <c r="AH10" s="158" t="s">
        <v>269</v>
      </c>
    </row>
    <row r="11" spans="1:34" s="16" customFormat="1" ht="11.25" customHeight="1">
      <c r="A11" s="157"/>
      <c r="B11" s="77"/>
      <c r="C11" s="78"/>
      <c r="D11" s="78"/>
      <c r="E11" s="77"/>
      <c r="F11" s="76"/>
      <c r="G11" s="76"/>
      <c r="H11" s="76"/>
      <c r="I11" s="76"/>
      <c r="J11" s="76"/>
      <c r="K11" s="78"/>
      <c r="L11" s="78"/>
      <c r="M11" s="76"/>
      <c r="N11" s="76"/>
      <c r="O11" s="76"/>
      <c r="P11" s="76"/>
      <c r="Q11" s="76"/>
      <c r="R11" s="76"/>
      <c r="S11" s="78"/>
      <c r="T11" s="78"/>
      <c r="U11" s="76"/>
      <c r="V11" s="76"/>
      <c r="W11" s="76"/>
      <c r="X11" s="76"/>
      <c r="Y11" s="78"/>
      <c r="Z11" s="78"/>
      <c r="AA11" s="76"/>
      <c r="AB11" s="76"/>
      <c r="AC11" s="76"/>
      <c r="AD11" s="76"/>
      <c r="AE11" s="78"/>
      <c r="AF11" s="78"/>
      <c r="AG11" s="78"/>
      <c r="AH11" s="64"/>
    </row>
    <row r="12" spans="1:34" s="281" customFormat="1" ht="22.5" customHeight="1">
      <c r="A12" s="277" t="s">
        <v>124</v>
      </c>
      <c r="B12" s="280">
        <f>+C12+D12</f>
        <v>18</v>
      </c>
      <c r="C12" s="280">
        <f>+F12+I12+L12+O12+T12+W12+Z12+AC12+AF12</f>
        <v>9</v>
      </c>
      <c r="D12" s="282">
        <f>+G12+J12+M12+P12+U12+X12+AA12+AD12+AG12</f>
        <v>9</v>
      </c>
      <c r="E12" s="271">
        <v>0</v>
      </c>
      <c r="F12" s="271">
        <v>0</v>
      </c>
      <c r="G12" s="271">
        <v>0</v>
      </c>
      <c r="H12" s="271">
        <v>1</v>
      </c>
      <c r="I12" s="271">
        <v>1</v>
      </c>
      <c r="J12" s="271">
        <v>0</v>
      </c>
      <c r="K12" s="271">
        <v>1</v>
      </c>
      <c r="L12" s="271">
        <v>1</v>
      </c>
      <c r="M12" s="271">
        <v>0</v>
      </c>
      <c r="N12" s="271">
        <v>1</v>
      </c>
      <c r="O12" s="271">
        <v>0</v>
      </c>
      <c r="P12" s="271">
        <v>1</v>
      </c>
      <c r="Q12" s="279"/>
      <c r="R12" s="279"/>
      <c r="S12" s="271">
        <v>13</v>
      </c>
      <c r="T12" s="271">
        <v>7</v>
      </c>
      <c r="U12" s="271">
        <v>6</v>
      </c>
      <c r="V12" s="271">
        <v>1</v>
      </c>
      <c r="W12" s="271">
        <v>0</v>
      </c>
      <c r="X12" s="271">
        <v>1</v>
      </c>
      <c r="Y12" s="271">
        <v>0</v>
      </c>
      <c r="Z12" s="271">
        <v>0</v>
      </c>
      <c r="AA12" s="271">
        <v>0</v>
      </c>
      <c r="AB12" s="271">
        <v>1</v>
      </c>
      <c r="AC12" s="271">
        <v>0</v>
      </c>
      <c r="AD12" s="271">
        <v>1</v>
      </c>
      <c r="AE12" s="271">
        <v>0</v>
      </c>
      <c r="AF12" s="271">
        <v>0</v>
      </c>
      <c r="AG12" s="271">
        <v>0</v>
      </c>
      <c r="AH12" s="277" t="s">
        <v>129</v>
      </c>
    </row>
    <row r="13" spans="1:34" s="281" customFormat="1" ht="22.5" customHeight="1">
      <c r="A13" s="277" t="s">
        <v>125</v>
      </c>
      <c r="B13" s="280">
        <f>+C13+D13</f>
        <v>2348</v>
      </c>
      <c r="C13" s="280">
        <f>+F13+I13+L13+O13+T13+W13+Z13+AC13+AF13</f>
        <v>941</v>
      </c>
      <c r="D13" s="282">
        <f>+G13+J13+M13+P13+U13+X13+AA13+AD13+AG13</f>
        <v>1407</v>
      </c>
      <c r="E13" s="271">
        <v>115</v>
      </c>
      <c r="F13" s="271">
        <v>88</v>
      </c>
      <c r="G13" s="271">
        <v>27</v>
      </c>
      <c r="H13" s="271">
        <v>0</v>
      </c>
      <c r="I13" s="271">
        <v>0</v>
      </c>
      <c r="J13" s="271">
        <v>0</v>
      </c>
      <c r="K13" s="271">
        <v>116</v>
      </c>
      <c r="L13" s="271">
        <v>56</v>
      </c>
      <c r="M13" s="271">
        <v>60</v>
      </c>
      <c r="N13" s="271">
        <v>9</v>
      </c>
      <c r="O13" s="271">
        <v>7</v>
      </c>
      <c r="P13" s="271">
        <v>2</v>
      </c>
      <c r="Q13" s="146"/>
      <c r="R13" s="146"/>
      <c r="S13" s="271">
        <v>1759</v>
      </c>
      <c r="T13" s="271">
        <v>712</v>
      </c>
      <c r="U13" s="271">
        <v>1047</v>
      </c>
      <c r="V13" s="271">
        <v>113</v>
      </c>
      <c r="W13" s="271">
        <v>0</v>
      </c>
      <c r="X13" s="271">
        <v>113</v>
      </c>
      <c r="Y13" s="271">
        <v>22</v>
      </c>
      <c r="Z13" s="271">
        <v>1</v>
      </c>
      <c r="AA13" s="271">
        <v>21</v>
      </c>
      <c r="AB13" s="271">
        <v>12</v>
      </c>
      <c r="AC13" s="271">
        <v>1</v>
      </c>
      <c r="AD13" s="271">
        <v>11</v>
      </c>
      <c r="AE13" s="271">
        <v>202</v>
      </c>
      <c r="AF13" s="271">
        <v>76</v>
      </c>
      <c r="AG13" s="271">
        <v>126</v>
      </c>
      <c r="AH13" s="277" t="s">
        <v>130</v>
      </c>
    </row>
    <row r="14" spans="1:34" s="2" customFormat="1" ht="12" customHeight="1">
      <c r="A14" s="25"/>
      <c r="B14" s="20"/>
      <c r="C14" s="21"/>
      <c r="D14" s="21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5"/>
    </row>
    <row r="15" spans="1:34" s="2" customFormat="1" ht="22.5" customHeight="1">
      <c r="A15" s="89" t="s">
        <v>5</v>
      </c>
      <c r="B15" s="163">
        <f>+C15+D15</f>
        <v>780</v>
      </c>
      <c r="C15" s="163">
        <f>+F15+I15+L15+O15+T15+W15+Z15+AC15+AF15</f>
        <v>303</v>
      </c>
      <c r="D15" s="163">
        <f>+G15+J15+M15+P15+U15+X15+AA15+AD15+AG15</f>
        <v>477</v>
      </c>
      <c r="E15" s="204">
        <f>+F15+G15</f>
        <v>39</v>
      </c>
      <c r="F15" s="271">
        <v>26</v>
      </c>
      <c r="G15" s="271">
        <v>13</v>
      </c>
      <c r="H15" s="205">
        <f>+I15+J15</f>
        <v>1</v>
      </c>
      <c r="I15" s="205">
        <v>1</v>
      </c>
      <c r="J15" s="205">
        <v>0</v>
      </c>
      <c r="K15" s="163">
        <f>+L15+M15</f>
        <v>40</v>
      </c>
      <c r="L15" s="271">
        <v>15</v>
      </c>
      <c r="M15" s="271">
        <v>25</v>
      </c>
      <c r="N15" s="205">
        <f>+O15+P15</f>
        <v>6</v>
      </c>
      <c r="O15" s="271">
        <v>4</v>
      </c>
      <c r="P15" s="271">
        <v>2</v>
      </c>
      <c r="Q15" s="21"/>
      <c r="R15" s="21"/>
      <c r="S15" s="163">
        <f>+T15+U15</f>
        <v>580</v>
      </c>
      <c r="T15" s="271">
        <v>230</v>
      </c>
      <c r="U15" s="271">
        <v>350</v>
      </c>
      <c r="V15" s="205">
        <f>+W15+X15</f>
        <v>39</v>
      </c>
      <c r="W15" s="271">
        <v>0</v>
      </c>
      <c r="X15" s="271">
        <v>39</v>
      </c>
      <c r="Y15" s="163">
        <f>+Z15+AA15</f>
        <v>10</v>
      </c>
      <c r="Z15" s="271">
        <v>1</v>
      </c>
      <c r="AA15" s="271">
        <v>9</v>
      </c>
      <c r="AB15" s="205">
        <f>+AC15+AD15</f>
        <v>3</v>
      </c>
      <c r="AC15" s="271">
        <v>1</v>
      </c>
      <c r="AD15" s="271">
        <v>2</v>
      </c>
      <c r="AE15" s="163">
        <f>+AF15+AG15</f>
        <v>62</v>
      </c>
      <c r="AF15" s="271">
        <v>25</v>
      </c>
      <c r="AG15" s="271">
        <v>37</v>
      </c>
      <c r="AH15" s="89" t="s">
        <v>5</v>
      </c>
    </row>
    <row r="16" spans="1:34" s="2" customFormat="1" ht="22.5" customHeight="1">
      <c r="A16" s="89" t="s">
        <v>6</v>
      </c>
      <c r="B16" s="163">
        <f aca="true" t="shared" si="2" ref="B16:B33">+C16+D16</f>
        <v>567</v>
      </c>
      <c r="C16" s="163">
        <f aca="true" t="shared" si="3" ref="C16:C33">+F16+I16+L16+O16+T16+W16+Z16+AC16+AF16</f>
        <v>211</v>
      </c>
      <c r="D16" s="163">
        <f aca="true" t="shared" si="4" ref="D16:D33">+G16+J16+M16+P16+U16+X16+AA16+AD16+AG16</f>
        <v>356</v>
      </c>
      <c r="E16" s="204">
        <f aca="true" t="shared" si="5" ref="E16:E33">+F16+G16</f>
        <v>23</v>
      </c>
      <c r="F16" s="271">
        <v>20</v>
      </c>
      <c r="G16" s="271">
        <v>3</v>
      </c>
      <c r="H16" s="205">
        <f aca="true" t="shared" si="6" ref="H16:H33">+I16+J16</f>
        <v>0</v>
      </c>
      <c r="I16" s="205">
        <v>0</v>
      </c>
      <c r="J16" s="205">
        <v>0</v>
      </c>
      <c r="K16" s="163">
        <f aca="true" t="shared" si="7" ref="K16:K33">+L16+M16</f>
        <v>23</v>
      </c>
      <c r="L16" s="271">
        <v>14</v>
      </c>
      <c r="M16" s="271">
        <v>9</v>
      </c>
      <c r="N16" s="205">
        <f aca="true" t="shared" si="8" ref="N16:N33">+O16+P16</f>
        <v>2</v>
      </c>
      <c r="O16" s="271">
        <v>2</v>
      </c>
      <c r="P16" s="271">
        <v>0</v>
      </c>
      <c r="Q16" s="21"/>
      <c r="R16" s="21"/>
      <c r="S16" s="163">
        <f aca="true" t="shared" si="9" ref="S16:S33">+T16+U16</f>
        <v>443</v>
      </c>
      <c r="T16" s="271">
        <v>160</v>
      </c>
      <c r="U16" s="271">
        <v>283</v>
      </c>
      <c r="V16" s="205">
        <f aca="true" t="shared" si="10" ref="V16:V33">+W16+X16</f>
        <v>25</v>
      </c>
      <c r="W16" s="271">
        <v>0</v>
      </c>
      <c r="X16" s="271">
        <v>25</v>
      </c>
      <c r="Y16" s="163">
        <f aca="true" t="shared" si="11" ref="Y16:Y33">+Z16+AA16</f>
        <v>2</v>
      </c>
      <c r="Z16" s="271">
        <v>0</v>
      </c>
      <c r="AA16" s="271">
        <v>2</v>
      </c>
      <c r="AB16" s="205">
        <f aca="true" t="shared" si="12" ref="AB16:AB33">+AC16+AD16</f>
        <v>0</v>
      </c>
      <c r="AC16" s="271">
        <v>0</v>
      </c>
      <c r="AD16" s="271">
        <v>0</v>
      </c>
      <c r="AE16" s="163">
        <f aca="true" t="shared" si="13" ref="AE16:AE33">+AF16+AG16</f>
        <v>49</v>
      </c>
      <c r="AF16" s="271">
        <v>15</v>
      </c>
      <c r="AG16" s="271">
        <v>34</v>
      </c>
      <c r="AH16" s="89" t="s">
        <v>6</v>
      </c>
    </row>
    <row r="17" spans="1:34" s="2" customFormat="1" ht="22.5" customHeight="1">
      <c r="A17" s="89" t="s">
        <v>7</v>
      </c>
      <c r="B17" s="163">
        <f t="shared" si="2"/>
        <v>227</v>
      </c>
      <c r="C17" s="163">
        <f t="shared" si="3"/>
        <v>91</v>
      </c>
      <c r="D17" s="163">
        <f t="shared" si="4"/>
        <v>136</v>
      </c>
      <c r="E17" s="204">
        <f t="shared" si="5"/>
        <v>13</v>
      </c>
      <c r="F17" s="271">
        <v>9</v>
      </c>
      <c r="G17" s="271">
        <v>4</v>
      </c>
      <c r="H17" s="205">
        <f t="shared" si="6"/>
        <v>0</v>
      </c>
      <c r="I17" s="205">
        <v>0</v>
      </c>
      <c r="J17" s="205">
        <v>0</v>
      </c>
      <c r="K17" s="163">
        <f t="shared" si="7"/>
        <v>13</v>
      </c>
      <c r="L17" s="271">
        <v>5</v>
      </c>
      <c r="M17" s="271">
        <v>8</v>
      </c>
      <c r="N17" s="205">
        <f t="shared" si="8"/>
        <v>0</v>
      </c>
      <c r="O17" s="271">
        <v>0</v>
      </c>
      <c r="P17" s="271">
        <v>0</v>
      </c>
      <c r="Q17" s="21"/>
      <c r="R17" s="21"/>
      <c r="S17" s="163">
        <f t="shared" si="9"/>
        <v>161</v>
      </c>
      <c r="T17" s="271">
        <v>66</v>
      </c>
      <c r="U17" s="271">
        <v>95</v>
      </c>
      <c r="V17" s="205">
        <f t="shared" si="10"/>
        <v>12</v>
      </c>
      <c r="W17" s="271">
        <v>0</v>
      </c>
      <c r="X17" s="271">
        <v>12</v>
      </c>
      <c r="Y17" s="163">
        <f t="shared" si="11"/>
        <v>2</v>
      </c>
      <c r="Z17" s="271">
        <v>0</v>
      </c>
      <c r="AA17" s="271">
        <v>2</v>
      </c>
      <c r="AB17" s="205">
        <f t="shared" si="12"/>
        <v>0</v>
      </c>
      <c r="AC17" s="271">
        <v>0</v>
      </c>
      <c r="AD17" s="271">
        <v>0</v>
      </c>
      <c r="AE17" s="163">
        <f t="shared" si="13"/>
        <v>26</v>
      </c>
      <c r="AF17" s="271">
        <v>11</v>
      </c>
      <c r="AG17" s="271">
        <v>15</v>
      </c>
      <c r="AH17" s="89" t="s">
        <v>7</v>
      </c>
    </row>
    <row r="18" spans="1:34" s="2" customFormat="1" ht="22.5" customHeight="1">
      <c r="A18" s="89" t="s">
        <v>8</v>
      </c>
      <c r="B18" s="163">
        <f t="shared" si="2"/>
        <v>134</v>
      </c>
      <c r="C18" s="163">
        <f t="shared" si="3"/>
        <v>63</v>
      </c>
      <c r="D18" s="163">
        <f t="shared" si="4"/>
        <v>71</v>
      </c>
      <c r="E18" s="204">
        <f t="shared" si="5"/>
        <v>6</v>
      </c>
      <c r="F18" s="271">
        <v>5</v>
      </c>
      <c r="G18" s="271">
        <v>1</v>
      </c>
      <c r="H18" s="205">
        <f t="shared" si="6"/>
        <v>0</v>
      </c>
      <c r="I18" s="205">
        <v>0</v>
      </c>
      <c r="J18" s="205">
        <v>0</v>
      </c>
      <c r="K18" s="163">
        <f t="shared" si="7"/>
        <v>6</v>
      </c>
      <c r="L18" s="271">
        <v>5</v>
      </c>
      <c r="M18" s="271">
        <v>1</v>
      </c>
      <c r="N18" s="205">
        <f t="shared" si="8"/>
        <v>0</v>
      </c>
      <c r="O18" s="271">
        <v>0</v>
      </c>
      <c r="P18" s="271">
        <v>0</v>
      </c>
      <c r="Q18" s="21"/>
      <c r="R18" s="21"/>
      <c r="S18" s="163">
        <f t="shared" si="9"/>
        <v>99</v>
      </c>
      <c r="T18" s="271">
        <v>45</v>
      </c>
      <c r="U18" s="271">
        <v>54</v>
      </c>
      <c r="V18" s="205">
        <f t="shared" si="10"/>
        <v>6</v>
      </c>
      <c r="W18" s="271">
        <v>0</v>
      </c>
      <c r="X18" s="271">
        <v>6</v>
      </c>
      <c r="Y18" s="163">
        <f t="shared" si="11"/>
        <v>2</v>
      </c>
      <c r="Z18" s="271">
        <v>0</v>
      </c>
      <c r="AA18" s="271">
        <v>2</v>
      </c>
      <c r="AB18" s="205">
        <f t="shared" si="12"/>
        <v>0</v>
      </c>
      <c r="AC18" s="271">
        <v>0</v>
      </c>
      <c r="AD18" s="271">
        <v>0</v>
      </c>
      <c r="AE18" s="163">
        <f t="shared" si="13"/>
        <v>15</v>
      </c>
      <c r="AF18" s="271">
        <v>8</v>
      </c>
      <c r="AG18" s="271">
        <v>7</v>
      </c>
      <c r="AH18" s="89" t="s">
        <v>8</v>
      </c>
    </row>
    <row r="19" spans="1:34" s="2" customFormat="1" ht="22.5" customHeight="1">
      <c r="A19" s="89" t="s">
        <v>9</v>
      </c>
      <c r="B19" s="163">
        <f t="shared" si="2"/>
        <v>54</v>
      </c>
      <c r="C19" s="163">
        <f t="shared" si="3"/>
        <v>23</v>
      </c>
      <c r="D19" s="163">
        <f t="shared" si="4"/>
        <v>31</v>
      </c>
      <c r="E19" s="204">
        <f t="shared" si="5"/>
        <v>3</v>
      </c>
      <c r="F19" s="271">
        <v>1</v>
      </c>
      <c r="G19" s="271">
        <v>2</v>
      </c>
      <c r="H19" s="205">
        <f t="shared" si="6"/>
        <v>0</v>
      </c>
      <c r="I19" s="205">
        <v>0</v>
      </c>
      <c r="J19" s="205">
        <v>0</v>
      </c>
      <c r="K19" s="163">
        <f t="shared" si="7"/>
        <v>3</v>
      </c>
      <c r="L19" s="271">
        <v>2</v>
      </c>
      <c r="M19" s="271">
        <v>1</v>
      </c>
      <c r="N19" s="205">
        <f t="shared" si="8"/>
        <v>0</v>
      </c>
      <c r="O19" s="271">
        <v>0</v>
      </c>
      <c r="P19" s="271">
        <v>0</v>
      </c>
      <c r="Q19" s="21"/>
      <c r="R19" s="21"/>
      <c r="S19" s="163">
        <f t="shared" si="9"/>
        <v>41</v>
      </c>
      <c r="T19" s="271">
        <v>18</v>
      </c>
      <c r="U19" s="271">
        <v>23</v>
      </c>
      <c r="V19" s="205">
        <f t="shared" si="10"/>
        <v>3</v>
      </c>
      <c r="W19" s="271">
        <v>0</v>
      </c>
      <c r="X19" s="271">
        <v>3</v>
      </c>
      <c r="Y19" s="163">
        <f t="shared" si="11"/>
        <v>1</v>
      </c>
      <c r="Z19" s="271">
        <v>0</v>
      </c>
      <c r="AA19" s="271">
        <v>1</v>
      </c>
      <c r="AB19" s="205">
        <f t="shared" si="12"/>
        <v>0</v>
      </c>
      <c r="AC19" s="271">
        <v>0</v>
      </c>
      <c r="AD19" s="271">
        <v>0</v>
      </c>
      <c r="AE19" s="163">
        <f t="shared" si="13"/>
        <v>3</v>
      </c>
      <c r="AF19" s="271">
        <v>2</v>
      </c>
      <c r="AG19" s="271">
        <v>1</v>
      </c>
      <c r="AH19" s="89" t="s">
        <v>9</v>
      </c>
    </row>
    <row r="20" spans="1:34" s="2" customFormat="1" ht="22.5" customHeight="1">
      <c r="A20" s="89" t="s">
        <v>10</v>
      </c>
      <c r="B20" s="163">
        <f t="shared" si="2"/>
        <v>13</v>
      </c>
      <c r="C20" s="163">
        <f t="shared" si="3"/>
        <v>3</v>
      </c>
      <c r="D20" s="163">
        <f t="shared" si="4"/>
        <v>10</v>
      </c>
      <c r="E20" s="204">
        <f t="shared" si="5"/>
        <v>0</v>
      </c>
      <c r="F20" s="271">
        <v>0</v>
      </c>
      <c r="G20" s="271">
        <v>0</v>
      </c>
      <c r="H20" s="205">
        <f t="shared" si="6"/>
        <v>0</v>
      </c>
      <c r="I20" s="205">
        <v>0</v>
      </c>
      <c r="J20" s="205">
        <v>0</v>
      </c>
      <c r="K20" s="163">
        <f t="shared" si="7"/>
        <v>1</v>
      </c>
      <c r="L20" s="271">
        <v>0</v>
      </c>
      <c r="M20" s="271">
        <v>1</v>
      </c>
      <c r="N20" s="205">
        <f t="shared" si="8"/>
        <v>0</v>
      </c>
      <c r="O20" s="271">
        <v>0</v>
      </c>
      <c r="P20" s="271">
        <v>0</v>
      </c>
      <c r="Q20" s="21"/>
      <c r="R20" s="21"/>
      <c r="S20" s="163">
        <f t="shared" si="9"/>
        <v>9</v>
      </c>
      <c r="T20" s="271">
        <v>3</v>
      </c>
      <c r="U20" s="271">
        <v>6</v>
      </c>
      <c r="V20" s="205">
        <f t="shared" si="10"/>
        <v>0</v>
      </c>
      <c r="W20" s="271">
        <v>0</v>
      </c>
      <c r="X20" s="271">
        <v>0</v>
      </c>
      <c r="Y20" s="163">
        <f t="shared" si="11"/>
        <v>0</v>
      </c>
      <c r="Z20" s="271">
        <v>0</v>
      </c>
      <c r="AA20" s="271">
        <v>0</v>
      </c>
      <c r="AB20" s="205">
        <f t="shared" si="12"/>
        <v>1</v>
      </c>
      <c r="AC20" s="271">
        <v>0</v>
      </c>
      <c r="AD20" s="271">
        <v>1</v>
      </c>
      <c r="AE20" s="163">
        <f t="shared" si="13"/>
        <v>2</v>
      </c>
      <c r="AF20" s="271">
        <v>0</v>
      </c>
      <c r="AG20" s="271">
        <v>2</v>
      </c>
      <c r="AH20" s="89" t="s">
        <v>10</v>
      </c>
    </row>
    <row r="21" spans="1:34" s="2" customFormat="1" ht="22.5" customHeight="1">
      <c r="A21" s="89" t="s">
        <v>11</v>
      </c>
      <c r="B21" s="163">
        <f t="shared" si="2"/>
        <v>24</v>
      </c>
      <c r="C21" s="163">
        <f t="shared" si="3"/>
        <v>11</v>
      </c>
      <c r="D21" s="163">
        <f t="shared" si="4"/>
        <v>13</v>
      </c>
      <c r="E21" s="204">
        <f t="shared" si="5"/>
        <v>1</v>
      </c>
      <c r="F21" s="271">
        <v>1</v>
      </c>
      <c r="G21" s="271">
        <v>0</v>
      </c>
      <c r="H21" s="205">
        <f t="shared" si="6"/>
        <v>0</v>
      </c>
      <c r="I21" s="205">
        <v>0</v>
      </c>
      <c r="J21" s="205">
        <v>0</v>
      </c>
      <c r="K21" s="163">
        <f t="shared" si="7"/>
        <v>1</v>
      </c>
      <c r="L21" s="271">
        <v>1</v>
      </c>
      <c r="M21" s="271">
        <v>0</v>
      </c>
      <c r="N21" s="205">
        <f t="shared" si="8"/>
        <v>0</v>
      </c>
      <c r="O21" s="271">
        <v>0</v>
      </c>
      <c r="P21" s="271">
        <v>0</v>
      </c>
      <c r="Q21" s="21"/>
      <c r="R21" s="21"/>
      <c r="S21" s="163">
        <f t="shared" si="9"/>
        <v>19</v>
      </c>
      <c r="T21" s="271">
        <v>8</v>
      </c>
      <c r="U21" s="271">
        <v>11</v>
      </c>
      <c r="V21" s="205">
        <f t="shared" si="10"/>
        <v>1</v>
      </c>
      <c r="W21" s="271">
        <v>0</v>
      </c>
      <c r="X21" s="271">
        <v>1</v>
      </c>
      <c r="Y21" s="163">
        <f t="shared" si="11"/>
        <v>0</v>
      </c>
      <c r="Z21" s="271">
        <v>0</v>
      </c>
      <c r="AA21" s="271">
        <v>0</v>
      </c>
      <c r="AB21" s="205">
        <f t="shared" si="12"/>
        <v>1</v>
      </c>
      <c r="AC21" s="271">
        <v>0</v>
      </c>
      <c r="AD21" s="271">
        <v>1</v>
      </c>
      <c r="AE21" s="163">
        <f t="shared" si="13"/>
        <v>1</v>
      </c>
      <c r="AF21" s="271">
        <v>1</v>
      </c>
      <c r="AG21" s="271">
        <v>0</v>
      </c>
      <c r="AH21" s="89" t="s">
        <v>11</v>
      </c>
    </row>
    <row r="22" spans="1:34" s="2" customFormat="1" ht="22.5" customHeight="1">
      <c r="A22" s="89" t="s">
        <v>126</v>
      </c>
      <c r="B22" s="163">
        <f t="shared" si="2"/>
        <v>76</v>
      </c>
      <c r="C22" s="163">
        <f t="shared" si="3"/>
        <v>32</v>
      </c>
      <c r="D22" s="163">
        <f t="shared" si="4"/>
        <v>44</v>
      </c>
      <c r="E22" s="204">
        <f t="shared" si="5"/>
        <v>4</v>
      </c>
      <c r="F22" s="271">
        <v>4</v>
      </c>
      <c r="G22" s="271">
        <v>0</v>
      </c>
      <c r="H22" s="205">
        <f t="shared" si="6"/>
        <v>0</v>
      </c>
      <c r="I22" s="205">
        <v>0</v>
      </c>
      <c r="J22" s="205">
        <v>0</v>
      </c>
      <c r="K22" s="163">
        <f t="shared" si="7"/>
        <v>4</v>
      </c>
      <c r="L22" s="271">
        <v>1</v>
      </c>
      <c r="M22" s="271">
        <v>3</v>
      </c>
      <c r="N22" s="205">
        <f t="shared" si="8"/>
        <v>0</v>
      </c>
      <c r="O22" s="271">
        <v>0</v>
      </c>
      <c r="P22" s="271">
        <v>0</v>
      </c>
      <c r="Q22" s="21"/>
      <c r="R22" s="21"/>
      <c r="S22" s="163">
        <f t="shared" si="9"/>
        <v>56</v>
      </c>
      <c r="T22" s="271">
        <v>26</v>
      </c>
      <c r="U22" s="271">
        <v>30</v>
      </c>
      <c r="V22" s="205">
        <f t="shared" si="10"/>
        <v>4</v>
      </c>
      <c r="W22" s="271">
        <v>0</v>
      </c>
      <c r="X22" s="271">
        <v>4</v>
      </c>
      <c r="Y22" s="163">
        <f t="shared" si="11"/>
        <v>0</v>
      </c>
      <c r="Z22" s="271">
        <v>0</v>
      </c>
      <c r="AA22" s="271">
        <v>0</v>
      </c>
      <c r="AB22" s="205">
        <f t="shared" si="12"/>
        <v>1</v>
      </c>
      <c r="AC22" s="271">
        <v>0</v>
      </c>
      <c r="AD22" s="271">
        <v>1</v>
      </c>
      <c r="AE22" s="163">
        <f t="shared" si="13"/>
        <v>7</v>
      </c>
      <c r="AF22" s="271">
        <v>1</v>
      </c>
      <c r="AG22" s="271">
        <v>6</v>
      </c>
      <c r="AH22" s="89" t="s">
        <v>131</v>
      </c>
    </row>
    <row r="23" spans="1:34" s="2" customFormat="1" ht="22.5" customHeight="1">
      <c r="A23" s="89" t="s">
        <v>12</v>
      </c>
      <c r="B23" s="163">
        <f t="shared" si="2"/>
        <v>25</v>
      </c>
      <c r="C23" s="163">
        <f t="shared" si="3"/>
        <v>12</v>
      </c>
      <c r="D23" s="163">
        <f t="shared" si="4"/>
        <v>13</v>
      </c>
      <c r="E23" s="204">
        <f t="shared" si="5"/>
        <v>1</v>
      </c>
      <c r="F23" s="271">
        <v>1</v>
      </c>
      <c r="G23" s="271">
        <v>0</v>
      </c>
      <c r="H23" s="205">
        <f t="shared" si="6"/>
        <v>0</v>
      </c>
      <c r="I23" s="205">
        <v>0</v>
      </c>
      <c r="J23" s="205">
        <v>0</v>
      </c>
      <c r="K23" s="163">
        <f t="shared" si="7"/>
        <v>1</v>
      </c>
      <c r="L23" s="271">
        <v>1</v>
      </c>
      <c r="M23" s="271">
        <v>0</v>
      </c>
      <c r="N23" s="205">
        <f t="shared" si="8"/>
        <v>0</v>
      </c>
      <c r="O23" s="271">
        <v>0</v>
      </c>
      <c r="P23" s="271">
        <v>0</v>
      </c>
      <c r="Q23" s="21"/>
      <c r="R23" s="21"/>
      <c r="S23" s="163">
        <f t="shared" si="9"/>
        <v>21</v>
      </c>
      <c r="T23" s="271">
        <v>10</v>
      </c>
      <c r="U23" s="271">
        <v>11</v>
      </c>
      <c r="V23" s="205">
        <f t="shared" si="10"/>
        <v>1</v>
      </c>
      <c r="W23" s="271">
        <v>0</v>
      </c>
      <c r="X23" s="271">
        <v>1</v>
      </c>
      <c r="Y23" s="163">
        <f t="shared" si="11"/>
        <v>0</v>
      </c>
      <c r="Z23" s="271">
        <v>0</v>
      </c>
      <c r="AA23" s="271">
        <v>0</v>
      </c>
      <c r="AB23" s="205">
        <f t="shared" si="12"/>
        <v>0</v>
      </c>
      <c r="AC23" s="271">
        <v>0</v>
      </c>
      <c r="AD23" s="271">
        <v>0</v>
      </c>
      <c r="AE23" s="163">
        <f t="shared" si="13"/>
        <v>1</v>
      </c>
      <c r="AF23" s="271">
        <v>0</v>
      </c>
      <c r="AG23" s="271">
        <v>1</v>
      </c>
      <c r="AH23" s="89" t="s">
        <v>12</v>
      </c>
    </row>
    <row r="24" spans="1:34" s="2" customFormat="1" ht="22.5" customHeight="1">
      <c r="A24" s="89" t="s">
        <v>127</v>
      </c>
      <c r="B24" s="163">
        <f t="shared" si="2"/>
        <v>79</v>
      </c>
      <c r="C24" s="163">
        <f t="shared" si="3"/>
        <v>36</v>
      </c>
      <c r="D24" s="163">
        <f t="shared" si="4"/>
        <v>43</v>
      </c>
      <c r="E24" s="204">
        <f t="shared" si="5"/>
        <v>3</v>
      </c>
      <c r="F24" s="271">
        <v>3</v>
      </c>
      <c r="G24" s="271">
        <v>0</v>
      </c>
      <c r="H24" s="205">
        <f t="shared" si="6"/>
        <v>0</v>
      </c>
      <c r="I24" s="205">
        <v>0</v>
      </c>
      <c r="J24" s="205">
        <v>0</v>
      </c>
      <c r="K24" s="163">
        <f t="shared" si="7"/>
        <v>3</v>
      </c>
      <c r="L24" s="271">
        <v>2</v>
      </c>
      <c r="M24" s="271">
        <v>1</v>
      </c>
      <c r="N24" s="205">
        <f t="shared" si="8"/>
        <v>1</v>
      </c>
      <c r="O24" s="271">
        <v>0</v>
      </c>
      <c r="P24" s="271">
        <v>1</v>
      </c>
      <c r="Q24" s="21"/>
      <c r="R24" s="21"/>
      <c r="S24" s="163">
        <f t="shared" si="9"/>
        <v>59</v>
      </c>
      <c r="T24" s="271">
        <v>28</v>
      </c>
      <c r="U24" s="271">
        <v>31</v>
      </c>
      <c r="V24" s="205">
        <f t="shared" si="10"/>
        <v>3</v>
      </c>
      <c r="W24" s="271">
        <v>0</v>
      </c>
      <c r="X24" s="271">
        <v>3</v>
      </c>
      <c r="Y24" s="163">
        <f t="shared" si="11"/>
        <v>1</v>
      </c>
      <c r="Z24" s="271">
        <v>0</v>
      </c>
      <c r="AA24" s="271">
        <v>1</v>
      </c>
      <c r="AB24" s="205">
        <f t="shared" si="12"/>
        <v>1</v>
      </c>
      <c r="AC24" s="271">
        <v>0</v>
      </c>
      <c r="AD24" s="271">
        <v>1</v>
      </c>
      <c r="AE24" s="163">
        <f t="shared" si="13"/>
        <v>8</v>
      </c>
      <c r="AF24" s="271">
        <v>3</v>
      </c>
      <c r="AG24" s="271">
        <v>5</v>
      </c>
      <c r="AH24" s="89" t="s">
        <v>127</v>
      </c>
    </row>
    <row r="25" spans="1:34" s="2" customFormat="1" ht="22.5" customHeight="1">
      <c r="A25" s="89" t="s">
        <v>123</v>
      </c>
      <c r="B25" s="163">
        <f t="shared" si="2"/>
        <v>84</v>
      </c>
      <c r="C25" s="163">
        <f t="shared" si="3"/>
        <v>34</v>
      </c>
      <c r="D25" s="163">
        <f t="shared" si="4"/>
        <v>50</v>
      </c>
      <c r="E25" s="204">
        <f t="shared" si="5"/>
        <v>5</v>
      </c>
      <c r="F25" s="271">
        <v>4</v>
      </c>
      <c r="G25" s="271">
        <v>1</v>
      </c>
      <c r="H25" s="205">
        <f t="shared" si="6"/>
        <v>0</v>
      </c>
      <c r="I25" s="205">
        <v>0</v>
      </c>
      <c r="J25" s="205">
        <v>0</v>
      </c>
      <c r="K25" s="163">
        <f t="shared" si="7"/>
        <v>5</v>
      </c>
      <c r="L25" s="271">
        <v>1</v>
      </c>
      <c r="M25" s="271">
        <v>4</v>
      </c>
      <c r="N25" s="205">
        <f t="shared" si="8"/>
        <v>0</v>
      </c>
      <c r="O25" s="271">
        <v>0</v>
      </c>
      <c r="P25" s="271">
        <v>0</v>
      </c>
      <c r="Q25" s="21"/>
      <c r="R25" s="21"/>
      <c r="S25" s="163">
        <f t="shared" si="9"/>
        <v>63</v>
      </c>
      <c r="T25" s="271">
        <v>27</v>
      </c>
      <c r="U25" s="271">
        <v>36</v>
      </c>
      <c r="V25" s="205">
        <f t="shared" si="10"/>
        <v>5</v>
      </c>
      <c r="W25" s="271">
        <v>0</v>
      </c>
      <c r="X25" s="271">
        <v>5</v>
      </c>
      <c r="Y25" s="163">
        <f t="shared" si="11"/>
        <v>0</v>
      </c>
      <c r="Z25" s="271">
        <v>0</v>
      </c>
      <c r="AA25" s="271">
        <v>0</v>
      </c>
      <c r="AB25" s="205">
        <f t="shared" si="12"/>
        <v>1</v>
      </c>
      <c r="AC25" s="271">
        <v>0</v>
      </c>
      <c r="AD25" s="271">
        <v>1</v>
      </c>
      <c r="AE25" s="163">
        <f t="shared" si="13"/>
        <v>5</v>
      </c>
      <c r="AF25" s="271">
        <v>2</v>
      </c>
      <c r="AG25" s="271">
        <v>3</v>
      </c>
      <c r="AH25" s="89" t="s">
        <v>123</v>
      </c>
    </row>
    <row r="26" spans="1:34" s="2" customFormat="1" ht="22.5" customHeight="1">
      <c r="A26" s="89" t="s">
        <v>128</v>
      </c>
      <c r="B26" s="163">
        <f t="shared" si="2"/>
        <v>63</v>
      </c>
      <c r="C26" s="163">
        <f t="shared" si="3"/>
        <v>27</v>
      </c>
      <c r="D26" s="163">
        <f t="shared" si="4"/>
        <v>36</v>
      </c>
      <c r="E26" s="204">
        <f t="shared" si="5"/>
        <v>2</v>
      </c>
      <c r="F26" s="271">
        <v>2</v>
      </c>
      <c r="G26" s="271">
        <v>0</v>
      </c>
      <c r="H26" s="205">
        <f t="shared" si="6"/>
        <v>0</v>
      </c>
      <c r="I26" s="205">
        <v>0</v>
      </c>
      <c r="J26" s="205">
        <v>0</v>
      </c>
      <c r="K26" s="163">
        <f t="shared" si="7"/>
        <v>2</v>
      </c>
      <c r="L26" s="271">
        <v>0</v>
      </c>
      <c r="M26" s="271">
        <v>2</v>
      </c>
      <c r="N26" s="205">
        <f t="shared" si="8"/>
        <v>1</v>
      </c>
      <c r="O26" s="271">
        <v>1</v>
      </c>
      <c r="P26" s="271">
        <v>0</v>
      </c>
      <c r="Q26" s="21"/>
      <c r="R26" s="21"/>
      <c r="S26" s="163">
        <f t="shared" si="9"/>
        <v>52</v>
      </c>
      <c r="T26" s="271">
        <v>24</v>
      </c>
      <c r="U26" s="271">
        <v>28</v>
      </c>
      <c r="V26" s="205">
        <f t="shared" si="10"/>
        <v>2</v>
      </c>
      <c r="W26" s="271">
        <v>0</v>
      </c>
      <c r="X26" s="271">
        <v>2</v>
      </c>
      <c r="Y26" s="163">
        <f t="shared" si="11"/>
        <v>1</v>
      </c>
      <c r="Z26" s="271">
        <v>0</v>
      </c>
      <c r="AA26" s="271">
        <v>1</v>
      </c>
      <c r="AB26" s="205">
        <f t="shared" si="12"/>
        <v>1</v>
      </c>
      <c r="AC26" s="271">
        <v>0</v>
      </c>
      <c r="AD26" s="271">
        <v>1</v>
      </c>
      <c r="AE26" s="163">
        <f t="shared" si="13"/>
        <v>2</v>
      </c>
      <c r="AF26" s="271">
        <v>0</v>
      </c>
      <c r="AG26" s="271">
        <v>2</v>
      </c>
      <c r="AH26" s="89" t="s">
        <v>128</v>
      </c>
    </row>
    <row r="27" spans="1:34" s="2" customFormat="1" ht="22.5" customHeight="1">
      <c r="A27" s="89" t="s">
        <v>13</v>
      </c>
      <c r="B27" s="163">
        <f t="shared" si="2"/>
        <v>25</v>
      </c>
      <c r="C27" s="163">
        <f t="shared" si="3"/>
        <v>8</v>
      </c>
      <c r="D27" s="163">
        <f t="shared" si="4"/>
        <v>17</v>
      </c>
      <c r="E27" s="204">
        <f t="shared" si="5"/>
        <v>1</v>
      </c>
      <c r="F27" s="271">
        <v>1</v>
      </c>
      <c r="G27" s="271">
        <v>0</v>
      </c>
      <c r="H27" s="205">
        <f t="shared" si="6"/>
        <v>0</v>
      </c>
      <c r="I27" s="205">
        <v>0</v>
      </c>
      <c r="J27" s="205">
        <v>0</v>
      </c>
      <c r="K27" s="163">
        <f t="shared" si="7"/>
        <v>1</v>
      </c>
      <c r="L27" s="271">
        <v>1</v>
      </c>
      <c r="M27" s="271">
        <v>0</v>
      </c>
      <c r="N27" s="205">
        <f t="shared" si="8"/>
        <v>0</v>
      </c>
      <c r="O27" s="271">
        <v>0</v>
      </c>
      <c r="P27" s="271">
        <v>0</v>
      </c>
      <c r="Q27" s="21"/>
      <c r="R27" s="21"/>
      <c r="S27" s="163">
        <f t="shared" si="9"/>
        <v>18</v>
      </c>
      <c r="T27" s="271">
        <v>6</v>
      </c>
      <c r="U27" s="271">
        <v>12</v>
      </c>
      <c r="V27" s="205">
        <f t="shared" si="10"/>
        <v>1</v>
      </c>
      <c r="W27" s="271">
        <v>0</v>
      </c>
      <c r="X27" s="271">
        <v>1</v>
      </c>
      <c r="Y27" s="163">
        <f t="shared" si="11"/>
        <v>0</v>
      </c>
      <c r="Z27" s="271">
        <v>0</v>
      </c>
      <c r="AA27" s="271">
        <v>0</v>
      </c>
      <c r="AB27" s="205">
        <f t="shared" si="12"/>
        <v>1</v>
      </c>
      <c r="AC27" s="271">
        <v>0</v>
      </c>
      <c r="AD27" s="271">
        <v>1</v>
      </c>
      <c r="AE27" s="163">
        <f t="shared" si="13"/>
        <v>3</v>
      </c>
      <c r="AF27" s="271">
        <v>0</v>
      </c>
      <c r="AG27" s="271">
        <v>3</v>
      </c>
      <c r="AH27" s="89" t="s">
        <v>13</v>
      </c>
    </row>
    <row r="28" spans="1:34" s="2" customFormat="1" ht="22.5" customHeight="1">
      <c r="A28" s="89" t="s">
        <v>14</v>
      </c>
      <c r="B28" s="163">
        <f t="shared" si="2"/>
        <v>69</v>
      </c>
      <c r="C28" s="163">
        <f t="shared" si="3"/>
        <v>30</v>
      </c>
      <c r="D28" s="163">
        <f t="shared" si="4"/>
        <v>39</v>
      </c>
      <c r="E28" s="204">
        <f t="shared" si="5"/>
        <v>4</v>
      </c>
      <c r="F28" s="271">
        <v>4</v>
      </c>
      <c r="G28" s="271">
        <v>0</v>
      </c>
      <c r="H28" s="205">
        <f t="shared" si="6"/>
        <v>0</v>
      </c>
      <c r="I28" s="205">
        <v>0</v>
      </c>
      <c r="J28" s="205">
        <v>0</v>
      </c>
      <c r="K28" s="163">
        <f t="shared" si="7"/>
        <v>4</v>
      </c>
      <c r="L28" s="271">
        <v>2</v>
      </c>
      <c r="M28" s="271">
        <v>2</v>
      </c>
      <c r="N28" s="205">
        <f t="shared" si="8"/>
        <v>0</v>
      </c>
      <c r="O28" s="271">
        <v>0</v>
      </c>
      <c r="P28" s="271">
        <v>0</v>
      </c>
      <c r="Q28" s="21"/>
      <c r="R28" s="21"/>
      <c r="S28" s="163">
        <f t="shared" si="9"/>
        <v>51</v>
      </c>
      <c r="T28" s="271">
        <v>20</v>
      </c>
      <c r="U28" s="271">
        <v>31</v>
      </c>
      <c r="V28" s="205">
        <f t="shared" si="10"/>
        <v>4</v>
      </c>
      <c r="W28" s="271">
        <v>0</v>
      </c>
      <c r="X28" s="271">
        <v>4</v>
      </c>
      <c r="Y28" s="163">
        <f t="shared" si="11"/>
        <v>0</v>
      </c>
      <c r="Z28" s="271">
        <v>0</v>
      </c>
      <c r="AA28" s="271">
        <v>0</v>
      </c>
      <c r="AB28" s="205">
        <f t="shared" si="12"/>
        <v>0</v>
      </c>
      <c r="AC28" s="271">
        <v>0</v>
      </c>
      <c r="AD28" s="271">
        <v>0</v>
      </c>
      <c r="AE28" s="163">
        <f t="shared" si="13"/>
        <v>6</v>
      </c>
      <c r="AF28" s="271">
        <v>4</v>
      </c>
      <c r="AG28" s="271">
        <v>2</v>
      </c>
      <c r="AH28" s="89" t="s">
        <v>154</v>
      </c>
    </row>
    <row r="29" spans="1:34" s="2" customFormat="1" ht="22.5" customHeight="1">
      <c r="A29" s="89" t="s">
        <v>121</v>
      </c>
      <c r="B29" s="163">
        <f t="shared" si="2"/>
        <v>47</v>
      </c>
      <c r="C29" s="163">
        <f t="shared" si="3"/>
        <v>24</v>
      </c>
      <c r="D29" s="163">
        <f t="shared" si="4"/>
        <v>23</v>
      </c>
      <c r="E29" s="204">
        <f t="shared" si="5"/>
        <v>3</v>
      </c>
      <c r="F29" s="271">
        <v>2</v>
      </c>
      <c r="G29" s="271">
        <v>1</v>
      </c>
      <c r="H29" s="205">
        <f t="shared" si="6"/>
        <v>0</v>
      </c>
      <c r="I29" s="205">
        <v>0</v>
      </c>
      <c r="J29" s="205">
        <v>0</v>
      </c>
      <c r="K29" s="163">
        <f t="shared" si="7"/>
        <v>3</v>
      </c>
      <c r="L29" s="271">
        <v>3</v>
      </c>
      <c r="M29" s="271">
        <v>0</v>
      </c>
      <c r="N29" s="205">
        <f t="shared" si="8"/>
        <v>0</v>
      </c>
      <c r="O29" s="271">
        <v>0</v>
      </c>
      <c r="P29" s="271">
        <v>0</v>
      </c>
      <c r="Q29" s="21"/>
      <c r="R29" s="21"/>
      <c r="S29" s="163">
        <f t="shared" si="9"/>
        <v>34</v>
      </c>
      <c r="T29" s="271">
        <v>18</v>
      </c>
      <c r="U29" s="271">
        <v>16</v>
      </c>
      <c r="V29" s="205">
        <f t="shared" si="10"/>
        <v>2</v>
      </c>
      <c r="W29" s="271">
        <v>0</v>
      </c>
      <c r="X29" s="271">
        <v>2</v>
      </c>
      <c r="Y29" s="163">
        <f t="shared" si="11"/>
        <v>1</v>
      </c>
      <c r="Z29" s="271">
        <v>0</v>
      </c>
      <c r="AA29" s="271">
        <v>1</v>
      </c>
      <c r="AB29" s="205">
        <f t="shared" si="12"/>
        <v>1</v>
      </c>
      <c r="AC29" s="271">
        <v>0</v>
      </c>
      <c r="AD29" s="271">
        <v>1</v>
      </c>
      <c r="AE29" s="163">
        <f t="shared" si="13"/>
        <v>3</v>
      </c>
      <c r="AF29" s="271">
        <v>1</v>
      </c>
      <c r="AG29" s="271">
        <v>2</v>
      </c>
      <c r="AH29" s="89" t="s">
        <v>132</v>
      </c>
    </row>
    <row r="30" spans="1:34" s="2" customFormat="1" ht="22.5" customHeight="1">
      <c r="A30" s="89" t="s">
        <v>122</v>
      </c>
      <c r="B30" s="163">
        <f t="shared" si="2"/>
        <v>65</v>
      </c>
      <c r="C30" s="163">
        <f t="shared" si="3"/>
        <v>26</v>
      </c>
      <c r="D30" s="163">
        <f t="shared" si="4"/>
        <v>39</v>
      </c>
      <c r="E30" s="204">
        <f t="shared" si="5"/>
        <v>4</v>
      </c>
      <c r="F30" s="271">
        <v>4</v>
      </c>
      <c r="G30" s="271">
        <v>0</v>
      </c>
      <c r="H30" s="205">
        <f t="shared" si="6"/>
        <v>0</v>
      </c>
      <c r="I30" s="205">
        <v>0</v>
      </c>
      <c r="J30" s="205">
        <v>0</v>
      </c>
      <c r="K30" s="163">
        <f t="shared" si="7"/>
        <v>4</v>
      </c>
      <c r="L30" s="271">
        <v>2</v>
      </c>
      <c r="M30" s="271">
        <v>2</v>
      </c>
      <c r="N30" s="205">
        <f t="shared" si="8"/>
        <v>0</v>
      </c>
      <c r="O30" s="271">
        <v>0</v>
      </c>
      <c r="P30" s="271">
        <v>0</v>
      </c>
      <c r="Q30" s="21"/>
      <c r="R30" s="21"/>
      <c r="S30" s="163">
        <f t="shared" si="9"/>
        <v>46</v>
      </c>
      <c r="T30" s="271">
        <v>18</v>
      </c>
      <c r="U30" s="271">
        <v>28</v>
      </c>
      <c r="V30" s="205">
        <f t="shared" si="10"/>
        <v>3</v>
      </c>
      <c r="W30" s="271">
        <v>0</v>
      </c>
      <c r="X30" s="271">
        <v>3</v>
      </c>
      <c r="Y30" s="163">
        <f t="shared" si="11"/>
        <v>1</v>
      </c>
      <c r="Z30" s="271">
        <v>0</v>
      </c>
      <c r="AA30" s="271">
        <v>1</v>
      </c>
      <c r="AB30" s="205">
        <f t="shared" si="12"/>
        <v>1</v>
      </c>
      <c r="AC30" s="271">
        <v>0</v>
      </c>
      <c r="AD30" s="271">
        <v>1</v>
      </c>
      <c r="AE30" s="163">
        <f t="shared" si="13"/>
        <v>6</v>
      </c>
      <c r="AF30" s="271">
        <v>2</v>
      </c>
      <c r="AG30" s="271">
        <v>4</v>
      </c>
      <c r="AH30" s="89" t="s">
        <v>155</v>
      </c>
    </row>
    <row r="31" spans="1:34" s="2" customFormat="1" ht="22.5" customHeight="1">
      <c r="A31" s="89" t="s">
        <v>15</v>
      </c>
      <c r="B31" s="163">
        <f t="shared" si="2"/>
        <v>14</v>
      </c>
      <c r="C31" s="163">
        <f t="shared" si="3"/>
        <v>7</v>
      </c>
      <c r="D31" s="163">
        <f t="shared" si="4"/>
        <v>7</v>
      </c>
      <c r="E31" s="204">
        <f t="shared" si="5"/>
        <v>1</v>
      </c>
      <c r="F31" s="271">
        <v>0</v>
      </c>
      <c r="G31" s="271">
        <v>1</v>
      </c>
      <c r="H31" s="205">
        <f t="shared" si="6"/>
        <v>0</v>
      </c>
      <c r="I31" s="205">
        <v>0</v>
      </c>
      <c r="J31" s="205">
        <v>0</v>
      </c>
      <c r="K31" s="163">
        <f t="shared" si="7"/>
        <v>1</v>
      </c>
      <c r="L31" s="271">
        <v>1</v>
      </c>
      <c r="M31" s="271">
        <v>0</v>
      </c>
      <c r="N31" s="205">
        <f t="shared" si="8"/>
        <v>0</v>
      </c>
      <c r="O31" s="271">
        <v>0</v>
      </c>
      <c r="P31" s="271">
        <v>0</v>
      </c>
      <c r="Q31" s="21"/>
      <c r="R31" s="21"/>
      <c r="S31" s="163">
        <f t="shared" si="9"/>
        <v>9</v>
      </c>
      <c r="T31" s="271">
        <v>5</v>
      </c>
      <c r="U31" s="271">
        <v>4</v>
      </c>
      <c r="V31" s="205">
        <f t="shared" si="10"/>
        <v>1</v>
      </c>
      <c r="W31" s="271">
        <v>0</v>
      </c>
      <c r="X31" s="271">
        <v>1</v>
      </c>
      <c r="Y31" s="163">
        <f t="shared" si="11"/>
        <v>0</v>
      </c>
      <c r="Z31" s="271">
        <v>0</v>
      </c>
      <c r="AA31" s="271">
        <v>0</v>
      </c>
      <c r="AB31" s="205">
        <f t="shared" si="12"/>
        <v>0</v>
      </c>
      <c r="AC31" s="271">
        <v>0</v>
      </c>
      <c r="AD31" s="271">
        <v>0</v>
      </c>
      <c r="AE31" s="163">
        <f t="shared" si="13"/>
        <v>2</v>
      </c>
      <c r="AF31" s="271">
        <v>1</v>
      </c>
      <c r="AG31" s="271">
        <v>1</v>
      </c>
      <c r="AH31" s="89" t="s">
        <v>15</v>
      </c>
    </row>
    <row r="32" spans="1:34" ht="22.5" customHeight="1">
      <c r="A32" s="89" t="s">
        <v>16</v>
      </c>
      <c r="B32" s="163">
        <f t="shared" si="2"/>
        <v>20</v>
      </c>
      <c r="C32" s="163">
        <f t="shared" si="3"/>
        <v>9</v>
      </c>
      <c r="D32" s="163">
        <f t="shared" si="4"/>
        <v>11</v>
      </c>
      <c r="E32" s="204">
        <f t="shared" si="5"/>
        <v>2</v>
      </c>
      <c r="F32" s="271">
        <v>1</v>
      </c>
      <c r="G32" s="271">
        <v>1</v>
      </c>
      <c r="H32" s="205">
        <f t="shared" si="6"/>
        <v>0</v>
      </c>
      <c r="I32" s="205">
        <v>0</v>
      </c>
      <c r="J32" s="205">
        <v>0</v>
      </c>
      <c r="K32" s="163">
        <f t="shared" si="7"/>
        <v>2</v>
      </c>
      <c r="L32" s="271">
        <v>1</v>
      </c>
      <c r="M32" s="271">
        <v>1</v>
      </c>
      <c r="N32" s="205">
        <f t="shared" si="8"/>
        <v>0</v>
      </c>
      <c r="O32" s="271">
        <v>0</v>
      </c>
      <c r="P32" s="271">
        <v>0</v>
      </c>
      <c r="Q32" s="31"/>
      <c r="R32" s="31"/>
      <c r="S32" s="163">
        <f t="shared" si="9"/>
        <v>11</v>
      </c>
      <c r="T32" s="271">
        <v>7</v>
      </c>
      <c r="U32" s="271">
        <v>4</v>
      </c>
      <c r="V32" s="205">
        <f t="shared" si="10"/>
        <v>2</v>
      </c>
      <c r="W32" s="271">
        <v>0</v>
      </c>
      <c r="X32" s="271">
        <v>2</v>
      </c>
      <c r="Y32" s="163">
        <f t="shared" si="11"/>
        <v>1</v>
      </c>
      <c r="Z32" s="271">
        <v>0</v>
      </c>
      <c r="AA32" s="271">
        <v>1</v>
      </c>
      <c r="AB32" s="205">
        <f t="shared" si="12"/>
        <v>1</v>
      </c>
      <c r="AC32" s="271">
        <v>0</v>
      </c>
      <c r="AD32" s="271">
        <v>1</v>
      </c>
      <c r="AE32" s="163">
        <f t="shared" si="13"/>
        <v>1</v>
      </c>
      <c r="AF32" s="271">
        <v>0</v>
      </c>
      <c r="AG32" s="271">
        <v>1</v>
      </c>
      <c r="AH32" s="89" t="s">
        <v>16</v>
      </c>
    </row>
    <row r="33" spans="1:34" ht="22.5" customHeight="1">
      <c r="A33" s="89" t="s">
        <v>17</v>
      </c>
      <c r="B33" s="163">
        <f t="shared" si="2"/>
        <v>0</v>
      </c>
      <c r="C33" s="163">
        <f t="shared" si="3"/>
        <v>0</v>
      </c>
      <c r="D33" s="163">
        <f t="shared" si="4"/>
        <v>0</v>
      </c>
      <c r="E33" s="204">
        <f t="shared" si="5"/>
        <v>0</v>
      </c>
      <c r="F33" s="271">
        <v>0</v>
      </c>
      <c r="G33" s="271">
        <v>0</v>
      </c>
      <c r="H33" s="205">
        <f t="shared" si="6"/>
        <v>0</v>
      </c>
      <c r="I33" s="205">
        <v>0</v>
      </c>
      <c r="J33" s="205">
        <v>0</v>
      </c>
      <c r="K33" s="163">
        <f t="shared" si="7"/>
        <v>0</v>
      </c>
      <c r="L33" s="271">
        <v>0</v>
      </c>
      <c r="M33" s="271">
        <v>0</v>
      </c>
      <c r="N33" s="205">
        <f t="shared" si="8"/>
        <v>0</v>
      </c>
      <c r="O33" s="271">
        <v>0</v>
      </c>
      <c r="P33" s="271">
        <v>0</v>
      </c>
      <c r="Q33" s="31"/>
      <c r="R33" s="31"/>
      <c r="S33" s="163">
        <f t="shared" si="9"/>
        <v>0</v>
      </c>
      <c r="T33" s="271">
        <v>0</v>
      </c>
      <c r="U33" s="271">
        <v>0</v>
      </c>
      <c r="V33" s="205">
        <f t="shared" si="10"/>
        <v>0</v>
      </c>
      <c r="W33" s="271">
        <v>0</v>
      </c>
      <c r="X33" s="271">
        <v>0</v>
      </c>
      <c r="Y33" s="163">
        <f t="shared" si="11"/>
        <v>0</v>
      </c>
      <c r="Z33" s="271">
        <v>0</v>
      </c>
      <c r="AA33" s="271">
        <v>0</v>
      </c>
      <c r="AB33" s="205">
        <f t="shared" si="12"/>
        <v>0</v>
      </c>
      <c r="AC33" s="271">
        <v>0</v>
      </c>
      <c r="AD33" s="271">
        <v>0</v>
      </c>
      <c r="AE33" s="163">
        <f t="shared" si="13"/>
        <v>0</v>
      </c>
      <c r="AF33" s="271">
        <v>0</v>
      </c>
      <c r="AG33" s="271">
        <v>0</v>
      </c>
      <c r="AH33" s="89" t="s">
        <v>17</v>
      </c>
    </row>
    <row r="34" spans="1:34" ht="6.75" customHeight="1">
      <c r="A34" s="27"/>
      <c r="B34" s="29"/>
      <c r="C34" s="30"/>
      <c r="D34" s="30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7"/>
    </row>
    <row r="35" spans="1:3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</sheetData>
  <sheetProtection/>
  <mergeCells count="14">
    <mergeCell ref="N3:P3"/>
    <mergeCell ref="V3:X3"/>
    <mergeCell ref="K3:M3"/>
    <mergeCell ref="S3:U3"/>
    <mergeCell ref="S1:AH1"/>
    <mergeCell ref="A1:P1"/>
    <mergeCell ref="A3:A4"/>
    <mergeCell ref="AH3:AH4"/>
    <mergeCell ref="Y3:AA3"/>
    <mergeCell ref="AE3:AG3"/>
    <mergeCell ref="B3:D3"/>
    <mergeCell ref="E3:G3"/>
    <mergeCell ref="AB3:AD3"/>
    <mergeCell ref="H3:J3"/>
  </mergeCells>
  <printOptions/>
  <pageMargins left="0.7874015748031497" right="0.3937007874015748" top="0.984251968503937" bottom="0.5118110236220472" header="0.1968503937007874" footer="0.5118110236220472"/>
  <pageSetup firstPageNumber="29" useFirstPageNumber="1" horizontalDpi="600" verticalDpi="600" orientation="portrait" paperSize="9" scale="87" r:id="rId1"/>
  <headerFooter alignWithMargins="0">
    <oddFooter>&amp;C&amp;"ＭＳ Ｐ明朝,標準"&amp;10- &amp;P&amp;  -</oddFooter>
  </headerFooter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2018-02-06T00:44:13Z</cp:lastPrinted>
  <dcterms:created xsi:type="dcterms:W3CDTF">2003-12-18T03:56:15Z</dcterms:created>
  <dcterms:modified xsi:type="dcterms:W3CDTF">2023-02-16T04:58:39Z</dcterms:modified>
  <cp:category/>
  <cp:version/>
  <cp:contentType/>
  <cp:contentStatus/>
</cp:coreProperties>
</file>