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10.241.255.115\soumu\KAG\財政\公営企業関係\220111　公営企業に係る経営比較分析表（令和２年度決算）の分析等について\"/>
    </mc:Choice>
  </mc:AlternateContent>
  <xr:revisionPtr revIDLastSave="0" documentId="13_ncr:1_{1F3C0025-81AB-4A98-9C34-C27DEBD95354}" xr6:coauthVersionLast="46" xr6:coauthVersionMax="46" xr10:uidLastSave="{00000000-0000-0000-0000-000000000000}"/>
  <workbookProtection workbookAlgorithmName="SHA-512" workbookHashValue="ULPXDdQRE8t42QLDqfnet7JhzQXDLFIYdInlO7tZSAx8XHYrCUEHYACNb4jmHGlF+FDTMKt0n2PSINYieYCnug==" workbookSaltValue="0fo2q3Yen4eU8/XjrQELe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AT10" i="4"/>
  <c r="AL10" i="4"/>
  <c r="AD10" i="4"/>
  <c r="I10" i="4"/>
  <c r="B10" i="4"/>
</calcChain>
</file>

<file path=xl/sharedStrings.xml><?xml version="1.0" encoding="utf-8"?>
<sst xmlns="http://schemas.openxmlformats.org/spreadsheetml/2006/main" count="237" uniqueCount="121">
  <si>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</si>
  <si>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</si>
  <si>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</si>
  <si>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</si>
  <si>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</si>
  <si>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</si>
  <si>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</si>
  <si>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</si>
  <si>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</si>
  <si>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</si>
  <si>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</si>
  <si>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</si>
  <si>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</si>
  <si>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</si>
  <si>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</si>
  <si>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</si>
  <si>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</si>
  <si>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</si>
  <si>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</si>
  <si>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</si>
  <si>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</si>
  <si>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</si>
  <si>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</si>
  <si>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</si>
  <si>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</si>
  <si>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</si>
  <si>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</si>
  <si>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</si>
  <si>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</si>
  <si>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</si>
  <si>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</si>
  <si>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</si>
  <si>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</si>
  <si>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</si>
  <si>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</si>
  <si>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</si>
  <si>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</si>
  <si>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</si>
  <si>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</si>
  <si>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</si>
  <si>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</si>
  <si>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</si>
  <si>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</si>
  <si>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</si>
  <si>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</si>
  <si>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</si>
  <si>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</si>
  <si>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</si>
  <si>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</si>
  <si>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</si>
  <si>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</si>
  <si>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</si>
  <si>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</si>
  <si>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</si>
  <si>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</si>
  <si>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</si>
  <si>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</si>
  <si>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</si>
  <si>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</si>
  <si>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</si>
  <si>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</si>
  <si>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</si>
  <si>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</si>
  <si>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</si>
  <si>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</si>
  <si>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</si>
  <si>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</si>
  <si>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</si>
  <si>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</si>
  <si>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</si>
  <si>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</si>
  <si>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</si>
  <si>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</si>
  <si>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</si>
  <si>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</si>
  <si>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</si>
  <si>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</si>
  <si>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</si>
  <si>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</si>
  <si>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</si>
  <si>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</si>
  <si>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</si>
  <si>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</si>
  <si>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</si>
  <si>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</si>
  <si>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</si>
  <si>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</si>
  <si>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</si>
  <si>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</si>
  <si>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</si>
  <si>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</si>
  <si>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</si>
  <si>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</si>
  <si>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</si>
  <si>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</si>
  <si>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</si>
  <si>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</si>
  <si>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</si>
  <si>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日野町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</si>
  <si>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</si>
  <si>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</si>
  <si>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</si>
  <si>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</si>
  <si>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</si>
  <si>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</si>
  <si>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</si>
  <si>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</si>
  <si>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</si>
  <si>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</si>
  <si>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</si>
  <si>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</si>
  <si>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</si>
  <si>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</si>
  <si>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</si>
  <si>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</si>
  <si>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</si>
  <si>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</si>
  <si>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</si>
  <si>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収益収支比率は昨年度から0.79％上昇し経営改善が図られたが、使用料以外の収入（繰入金）も充てているため、更なる経営改善が必要であり使用料の増額改定及び維持管理費の効率化による経費削減が急務である。④企業債は順調に償還していたがH29～R2に機器更新実施による借入を行ったためR1年度から残高が増えている。今後も機器更新時期を向かえており、財政状況を考慮しながら計画的な事業実施を行う必要がある。⑤経費回収率は昨年度から3.12%上昇し、類似団体と比べ数値は高くなっているが依然として100％を下回っているので、使用料の改定及び徴収体制の強化・未収金の早期対応等による使用料収入の確保が必要である。⑥汚水処理費原価は類似団体の平均値より下回っており、かつ昨年度から11.73円下がった。維持管理費の経費削減や効率化、接続率の向上の取り組みに効果によるものであり、引き続き努める必要がある。⑦施設利用率は昨年度と同値となり、類似団体の平均値より下回っている。これは施設規模に対して接続人口が増えていないことが影響している。今後も人口減少が予想されるため、処理区内の非水洗世帯への接続補助等の施策を講じ、接続人口の増加を図る必要がある。⑧水洗化率は昨年度より0.56％微増、類似団体の平均値より上回った。本町は人口規模が小さい為、転入転出による１人当たりの変動が数値に大きな影響を与えている状況になっている。本町は処理区域の整備は完了しているため、新規接続の大幅な増加が見込まれず、少子高齢化による人口減少が続く厳しい状況にあるが、未接続世帯の加入を推進し水洗化率の向上に努めていく必要がある。</t>
    <rPh sb="18" eb="20">
      <t>ジョウショウ</t>
    </rPh>
    <rPh sb="21" eb="23">
      <t>ケイエイ</t>
    </rPh>
    <rPh sb="23" eb="25">
      <t>カイゼン</t>
    </rPh>
    <rPh sb="26" eb="27">
      <t>ハカ</t>
    </rPh>
    <rPh sb="32" eb="35">
      <t>シヨウリョウ</t>
    </rPh>
    <rPh sb="35" eb="37">
      <t>イガイ</t>
    </rPh>
    <rPh sb="38" eb="40">
      <t>シュウニュウ</t>
    </rPh>
    <rPh sb="41" eb="43">
      <t>クリイレ</t>
    </rPh>
    <rPh sb="43" eb="44">
      <t>キン</t>
    </rPh>
    <rPh sb="46" eb="47">
      <t>ア</t>
    </rPh>
    <rPh sb="54" eb="55">
      <t>サラ</t>
    </rPh>
    <rPh sb="57" eb="59">
      <t>ケイエイ</t>
    </rPh>
    <rPh sb="59" eb="61">
      <t>カイゼン</t>
    </rPh>
    <rPh sb="62" eb="64">
      <t>ヒツヨウ</t>
    </rPh>
    <rPh sb="67" eb="70">
      <t>シヨウリョウ</t>
    </rPh>
    <rPh sb="71" eb="73">
      <t>ゾウガク</t>
    </rPh>
    <rPh sb="73" eb="75">
      <t>カイテイ</t>
    </rPh>
    <rPh sb="75" eb="76">
      <t>オヨ</t>
    </rPh>
    <rPh sb="77" eb="79">
      <t>イジ</t>
    </rPh>
    <rPh sb="79" eb="81">
      <t>カンリ</t>
    </rPh>
    <rPh sb="81" eb="82">
      <t>ヒ</t>
    </rPh>
    <rPh sb="83" eb="86">
      <t>コウリツカ</t>
    </rPh>
    <rPh sb="89" eb="91">
      <t>ケイヒ</t>
    </rPh>
    <rPh sb="91" eb="93">
      <t>サクゲン</t>
    </rPh>
    <rPh sb="94" eb="96">
      <t>キュウム</t>
    </rPh>
    <rPh sb="101" eb="103">
      <t>キギョウ</t>
    </rPh>
    <rPh sb="103" eb="104">
      <t>サイ</t>
    </rPh>
    <rPh sb="105" eb="107">
      <t>ジュンチョウ</t>
    </rPh>
    <rPh sb="108" eb="110">
      <t>ショウカン</t>
    </rPh>
    <rPh sb="122" eb="124">
      <t>キキ</t>
    </rPh>
    <rPh sb="124" eb="126">
      <t>コウシン</t>
    </rPh>
    <rPh sb="126" eb="128">
      <t>ジッシ</t>
    </rPh>
    <rPh sb="131" eb="133">
      <t>カリイレ</t>
    </rPh>
    <rPh sb="134" eb="135">
      <t>オコナ</t>
    </rPh>
    <rPh sb="141" eb="143">
      <t>ネンド</t>
    </rPh>
    <rPh sb="145" eb="147">
      <t>ザンダカ</t>
    </rPh>
    <rPh sb="148" eb="149">
      <t>フ</t>
    </rPh>
    <rPh sb="154" eb="156">
      <t>コンゴ</t>
    </rPh>
    <rPh sb="157" eb="159">
      <t>キキ</t>
    </rPh>
    <rPh sb="159" eb="161">
      <t>コウシン</t>
    </rPh>
    <rPh sb="161" eb="163">
      <t>ジキ</t>
    </rPh>
    <rPh sb="164" eb="165">
      <t>ム</t>
    </rPh>
    <rPh sb="171" eb="173">
      <t>ザイセイ</t>
    </rPh>
    <rPh sb="173" eb="175">
      <t>ジョウキョウ</t>
    </rPh>
    <rPh sb="176" eb="178">
      <t>コウリョ</t>
    </rPh>
    <rPh sb="182" eb="185">
      <t>ケイカクテキ</t>
    </rPh>
    <rPh sb="186" eb="188">
      <t>ジギョウ</t>
    </rPh>
    <rPh sb="188" eb="190">
      <t>ジッシ</t>
    </rPh>
    <rPh sb="191" eb="192">
      <t>オコナ</t>
    </rPh>
    <rPh sb="193" eb="195">
      <t>ヒツヨウ</t>
    </rPh>
    <rPh sb="206" eb="208">
      <t>サクネン</t>
    </rPh>
    <rPh sb="208" eb="209">
      <t>ド</t>
    </rPh>
    <rPh sb="216" eb="218">
      <t>ジョウショウ</t>
    </rPh>
    <rPh sb="220" eb="222">
      <t>ルイジ</t>
    </rPh>
    <rPh sb="222" eb="224">
      <t>ダンタイ</t>
    </rPh>
    <rPh sb="225" eb="226">
      <t>クラ</t>
    </rPh>
    <rPh sb="227" eb="229">
      <t>スウチ</t>
    </rPh>
    <rPh sb="230" eb="231">
      <t>タカ</t>
    </rPh>
    <rPh sb="238" eb="240">
      <t>イゼン</t>
    </rPh>
    <rPh sb="248" eb="250">
      <t>シタマワ</t>
    </rPh>
    <rPh sb="257" eb="260">
      <t>シヨウリョウ</t>
    </rPh>
    <rPh sb="261" eb="263">
      <t>カイテイ</t>
    </rPh>
    <rPh sb="263" eb="264">
      <t>オヨ</t>
    </rPh>
    <rPh sb="294" eb="296">
      <t>ヒツヨウ</t>
    </rPh>
    <rPh sb="406" eb="407">
      <t>ドウ</t>
    </rPh>
    <rPh sb="407" eb="408">
      <t>アタイ</t>
    </rPh>
    <rPh sb="523" eb="526">
      <t>サクネンド</t>
    </rPh>
    <rPh sb="533" eb="535">
      <t>ビゾウ</t>
    </rPh>
    <rPh sb="536" eb="538">
      <t>ルイジ</t>
    </rPh>
    <rPh sb="538" eb="540">
      <t>ダンタイ</t>
    </rPh>
    <rPh sb="564" eb="566">
      <t>テンニュウ</t>
    </rPh>
    <rPh sb="566" eb="568">
      <t>テンシュツ</t>
    </rPh>
    <rPh sb="580" eb="582">
      <t>スウチ</t>
    </rPh>
    <rPh sb="583" eb="584">
      <t>オオ</t>
    </rPh>
    <rPh sb="589" eb="590">
      <t>アタ</t>
    </rPh>
    <rPh sb="603" eb="605">
      <t>ホンチョウ</t>
    </rPh>
    <rPh sb="606" eb="608">
      <t>ショリ</t>
    </rPh>
    <rPh sb="608" eb="610">
      <t>クイキ</t>
    </rPh>
    <rPh sb="611" eb="613">
      <t>セイビ</t>
    </rPh>
    <rPh sb="614" eb="616">
      <t>カンリョウ</t>
    </rPh>
    <rPh sb="623" eb="625">
      <t>シンキ</t>
    </rPh>
    <rPh sb="625" eb="627">
      <t>セツゾク</t>
    </rPh>
    <rPh sb="628" eb="630">
      <t>オオハバ</t>
    </rPh>
    <rPh sb="631" eb="633">
      <t>ゾウカ</t>
    </rPh>
    <rPh sb="634" eb="636">
      <t>ミコ</t>
    </rPh>
    <rPh sb="640" eb="642">
      <t>ショウシ</t>
    </rPh>
    <rPh sb="642" eb="645">
      <t>コウレイカ</t>
    </rPh>
    <rPh sb="648" eb="650">
      <t>ジンコウ</t>
    </rPh>
    <rPh sb="650" eb="652">
      <t>ゲンショウ</t>
    </rPh>
    <rPh sb="653" eb="654">
      <t>ツヅ</t>
    </rPh>
    <rPh sb="655" eb="656">
      <t>キビ</t>
    </rPh>
    <rPh sb="658" eb="660">
      <t>ジョウキョウ</t>
    </rPh>
    <rPh sb="665" eb="668">
      <t>ミセツゾク</t>
    </rPh>
    <rPh sb="668" eb="670">
      <t>セタイ</t>
    </rPh>
    <rPh sb="671" eb="673">
      <t>カニュウ</t>
    </rPh>
    <rPh sb="677" eb="680">
      <t>スイセンカ</t>
    </rPh>
    <rPh sb="680" eb="681">
      <t>リツ</t>
    </rPh>
    <rPh sb="682" eb="684">
      <t>コウジョウ</t>
    </rPh>
    <rPh sb="685" eb="686">
      <t>ツト</t>
    </rPh>
    <rPh sb="690" eb="692">
      <t>ヒツヨウ</t>
    </rPh>
    <phoneticPr fontId="4"/>
  </si>
  <si>
    <t>現在は区域整備は既に完了しているため、施設の適正な維持管理を実施している。供用開始から約20年が経過しており、老朽化に伴う施設改修の財源確保が課題である。使用料は人口減少により年々減少していく傾向であり、収益的収支比率も100％未満であり一般会計繰入金に頼っているため、早急な使用料の改定（増額）を検討していく必要がある。令和6年4月1日に移行する公営企業会計の準備を進めており、移行後は更なる経営分析及び類似団体との比較により健全な財政運営に努める必要がある。今後も下水道ストックマネジメント計画に基づいた計画的な修繕の実施、経費削減及び事務効率による維持管理費の削減に取り組む必要がある。</t>
    <rPh sb="102" eb="105">
      <t>シュウエキテキ</t>
    </rPh>
    <rPh sb="105" eb="107">
      <t>シュウシ</t>
    </rPh>
    <rPh sb="107" eb="109">
      <t>ヒリツ</t>
    </rPh>
    <rPh sb="114" eb="116">
      <t>ミマン</t>
    </rPh>
    <rPh sb="135" eb="137">
      <t>ソウキュウ</t>
    </rPh>
    <rPh sb="161" eb="163">
      <t>レイワ</t>
    </rPh>
    <rPh sb="164" eb="165">
      <t>ネン</t>
    </rPh>
    <rPh sb="166" eb="167">
      <t>ガツ</t>
    </rPh>
    <rPh sb="168" eb="169">
      <t>ニチ</t>
    </rPh>
    <rPh sb="170" eb="172">
      <t>イコウ</t>
    </rPh>
    <rPh sb="174" eb="176">
      <t>コウエイ</t>
    </rPh>
    <rPh sb="176" eb="178">
      <t>キギョウ</t>
    </rPh>
    <rPh sb="178" eb="180">
      <t>カイケイ</t>
    </rPh>
    <rPh sb="181" eb="183">
      <t>ジュンビ</t>
    </rPh>
    <rPh sb="184" eb="185">
      <t>スス</t>
    </rPh>
    <rPh sb="190" eb="192">
      <t>イコウ</t>
    </rPh>
    <rPh sb="192" eb="193">
      <t>ゴ</t>
    </rPh>
    <rPh sb="194" eb="195">
      <t>サラ</t>
    </rPh>
    <rPh sb="197" eb="199">
      <t>ケイエイ</t>
    </rPh>
    <rPh sb="199" eb="201">
      <t>ブンセキ</t>
    </rPh>
    <rPh sb="201" eb="202">
      <t>オヨ</t>
    </rPh>
    <rPh sb="203" eb="205">
      <t>ルイジ</t>
    </rPh>
    <rPh sb="205" eb="207">
      <t>ダンタイ</t>
    </rPh>
    <rPh sb="209" eb="211">
      <t>ヒカク</t>
    </rPh>
    <rPh sb="214" eb="216">
      <t>ケンゼン</t>
    </rPh>
    <rPh sb="217" eb="219">
      <t>ザイセイ</t>
    </rPh>
    <rPh sb="219" eb="221">
      <t>ウンエイ</t>
    </rPh>
    <rPh sb="222" eb="223">
      <t>ツト</t>
    </rPh>
    <rPh sb="225" eb="227">
      <t>ヒツヨウ</t>
    </rPh>
    <rPh sb="231" eb="233">
      <t>コンゴ</t>
    </rPh>
    <rPh sb="234" eb="237">
      <t>ゲスイドウ</t>
    </rPh>
    <rPh sb="247" eb="249">
      <t>ケイカク</t>
    </rPh>
    <rPh sb="250" eb="251">
      <t>モト</t>
    </rPh>
    <rPh sb="254" eb="257">
      <t>ケイカクテキ</t>
    </rPh>
    <rPh sb="258" eb="260">
      <t>シュウゼン</t>
    </rPh>
    <rPh sb="261" eb="263">
      <t>ジッシ</t>
    </rPh>
    <rPh sb="264" eb="266">
      <t>ケイヒ</t>
    </rPh>
    <rPh sb="266" eb="268">
      <t>サクゲン</t>
    </rPh>
    <rPh sb="268" eb="269">
      <t>オヨ</t>
    </rPh>
    <rPh sb="270" eb="272">
      <t>ジム</t>
    </rPh>
    <rPh sb="272" eb="274">
      <t>コウリツ</t>
    </rPh>
    <rPh sb="286" eb="287">
      <t>ト</t>
    </rPh>
    <rPh sb="288" eb="289">
      <t>ク</t>
    </rPh>
    <rPh sb="290" eb="292">
      <t>ヒツヨウ</t>
    </rPh>
    <phoneticPr fontId="4"/>
  </si>
  <si>
    <t>供用開始から約20年が経過し、処理場等の施設の老朽化が進んでいる。処理場は平成29年度から令和2年度に施設の改築を実施。R2年には処理区内のマンホールポンプ29基及び通報装置の機器更新及びマンホールポンプ・操作盤等の更新を実施した。今後も下水道ストックマネジメント計画に基づき計画的な機器更新を実施していく。約15～20年毎に処理場の施設改修及び令和30年度以降は管路の耐用年数が経過することから大規模な修繕が予想されるため、近隣町村及び県下市町村との施設統合、維持管理の共同化等の広域化を進めていく。</t>
    <rPh sb="62" eb="63">
      <t>ネン</t>
    </rPh>
    <rPh sb="92" eb="93">
      <t>オヨ</t>
    </rPh>
    <rPh sb="103" eb="106">
      <t>ソウサバン</t>
    </rPh>
    <rPh sb="106" eb="107">
      <t>ナド</t>
    </rPh>
    <rPh sb="108" eb="110">
      <t>コウシン</t>
    </rPh>
    <rPh sb="116" eb="118">
      <t>コンゴ</t>
    </rPh>
    <rPh sb="119" eb="122">
      <t>ゲスイドウ</t>
    </rPh>
    <rPh sb="132" eb="134">
      <t>ケイカク</t>
    </rPh>
    <rPh sb="135" eb="136">
      <t>モト</t>
    </rPh>
    <rPh sb="138" eb="141">
      <t>ケイカクテキ</t>
    </rPh>
    <rPh sb="142" eb="144">
      <t>キキ</t>
    </rPh>
    <rPh sb="144" eb="146">
      <t>コウシン</t>
    </rPh>
    <rPh sb="147" eb="149">
      <t>ジッシ</t>
    </rPh>
    <rPh sb="231" eb="233">
      <t>イジ</t>
    </rPh>
    <rPh sb="233" eb="235">
      <t>カンリ</t>
    </rPh>
    <rPh sb="236" eb="239">
      <t>キョウドウカ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</si>
</sst>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0C-4F02-927B-0B2D36717FF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540C-4F02-927B-0B2D36717FF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32.21</c:v>
                </c:pt>
                <c:pt idx="2">
                  <c:v>32.21</c:v>
                </c:pt>
                <c:pt idx="3">
                  <c:v>32.43</c:v>
                </c:pt>
                <c:pt idx="4">
                  <c:v>32.43</c:v>
                </c:pt>
              </c:numCache>
            </c:numRef>
          </c:val>
          <c:extLst>
            <c:ext xmlns:c16="http://schemas.microsoft.com/office/drawing/2014/chart" uri="{C3380CC4-5D6E-409C-BE32-E72D297353CC}">
              <c16:uniqueId val="{00000000-F530-4904-94FB-D90F8E92E5B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F530-4904-94FB-D90F8E92E5B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83.72</c:v>
                </c:pt>
                <c:pt idx="1">
                  <c:v>86.47</c:v>
                </c:pt>
                <c:pt idx="2">
                  <c:v>85.44</c:v>
                </c:pt>
                <c:pt idx="3">
                  <c:v>85.99</c:v>
                </c:pt>
                <c:pt idx="4">
                  <c:v>86.55</c:v>
                </c:pt>
              </c:numCache>
            </c:numRef>
          </c:val>
          <c:extLst>
            <c:ext xmlns:c16="http://schemas.microsoft.com/office/drawing/2014/chart" uri="{C3380CC4-5D6E-409C-BE32-E72D297353CC}">
              <c16:uniqueId val="{00000000-16BD-41FB-AE14-A186AD8EC82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16BD-41FB-AE14-A186AD8EC82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98.22</c:v>
                </c:pt>
                <c:pt idx="1">
                  <c:v>99.08</c:v>
                </c:pt>
                <c:pt idx="2">
                  <c:v>99.03</c:v>
                </c:pt>
                <c:pt idx="3">
                  <c:v>98.25</c:v>
                </c:pt>
                <c:pt idx="4">
                  <c:v>99.04</c:v>
                </c:pt>
              </c:numCache>
            </c:numRef>
          </c:val>
          <c:extLst>
            <c:ext xmlns:c16="http://schemas.microsoft.com/office/drawing/2014/chart" uri="{C3380CC4-5D6E-409C-BE32-E72D297353CC}">
              <c16:uniqueId val="{00000000-0CF8-4FE5-82D6-E4E0D9A8A73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F8-4FE5-82D6-E4E0D9A8A73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31-44A7-838E-8079C62ACB8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31-44A7-838E-8079C62ACB8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7A-461A-A72B-D7E2476C6E0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7A-461A-A72B-D7E2476C6E0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4F-4C05-ABD4-ADA452FF1D3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4F-4C05-ABD4-ADA452FF1D3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59-4C4B-AFFC-44AE064D9C5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59-4C4B-AFFC-44AE064D9C5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53.36</c:v>
                </c:pt>
                <c:pt idx="1">
                  <c:v>25.02</c:v>
                </c:pt>
                <c:pt idx="2">
                  <c:v>26.72</c:v>
                </c:pt>
                <c:pt idx="3">
                  <c:v>35.15</c:v>
                </c:pt>
                <c:pt idx="4">
                  <c:v>163.62</c:v>
                </c:pt>
              </c:numCache>
            </c:numRef>
          </c:val>
          <c:extLst>
            <c:ext xmlns:c16="http://schemas.microsoft.com/office/drawing/2014/chart" uri="{C3380CC4-5D6E-409C-BE32-E72D297353CC}">
              <c16:uniqueId val="{00000000-DD3A-46ED-BBB9-00AE89F6A91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DD3A-46ED-BBB9-00AE89F6A91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95.39</c:v>
                </c:pt>
                <c:pt idx="1">
                  <c:v>93.97</c:v>
                </c:pt>
                <c:pt idx="2">
                  <c:v>96.05</c:v>
                </c:pt>
                <c:pt idx="3">
                  <c:v>94.21</c:v>
                </c:pt>
                <c:pt idx="4">
                  <c:v>97.33</c:v>
                </c:pt>
              </c:numCache>
            </c:numRef>
          </c:val>
          <c:extLst>
            <c:ext xmlns:c16="http://schemas.microsoft.com/office/drawing/2014/chart" uri="{C3380CC4-5D6E-409C-BE32-E72D297353CC}">
              <c16:uniqueId val="{00000000-772F-493F-B0C1-D0BD626811C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772F-493F-B0C1-D0BD626811C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216.89</c:v>
                </c:pt>
                <c:pt idx="1">
                  <c:v>221.21</c:v>
                </c:pt>
                <c:pt idx="2">
                  <c:v>222.35</c:v>
                </c:pt>
                <c:pt idx="3">
                  <c:v>212.41</c:v>
                </c:pt>
                <c:pt idx="4">
                  <c:v>200.68</c:v>
                </c:pt>
              </c:numCache>
            </c:numRef>
          </c:val>
          <c:extLst>
            <c:ext xmlns:c16="http://schemas.microsoft.com/office/drawing/2014/chart" uri="{C3380CC4-5D6E-409C-BE32-E72D297353CC}">
              <c16:uniqueId val="{00000000-3AF3-4538-94B6-912477113BD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3AF3-4538-94B6-912477113BD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115" zoomScaleNormal="115" workbookViewId="0">
      <selection activeCell="BH57" sqref="BH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日野町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2990</v>
      </c>
      <c r="AM8" s="51"/>
      <c r="AN8" s="51"/>
      <c r="AO8" s="51"/>
      <c r="AP8" s="51"/>
      <c r="AQ8" s="51"/>
      <c r="AR8" s="51"/>
      <c r="AS8" s="51"/>
      <c r="AT8" s="46">
        <f>データ!T6</f>
        <v>133.97999999999999</v>
      </c>
      <c r="AU8" s="46"/>
      <c r="AV8" s="46"/>
      <c r="AW8" s="46"/>
      <c r="AX8" s="46"/>
      <c r="AY8" s="46"/>
      <c r="AZ8" s="46"/>
      <c r="BA8" s="46"/>
      <c r="BB8" s="46">
        <f>データ!U6</f>
        <v>22.32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47.59</v>
      </c>
      <c r="Q10" s="46"/>
      <c r="R10" s="46"/>
      <c r="S10" s="46"/>
      <c r="T10" s="46"/>
      <c r="U10" s="46"/>
      <c r="V10" s="46"/>
      <c r="W10" s="46">
        <f>データ!Q6</f>
        <v>100</v>
      </c>
      <c r="X10" s="46"/>
      <c r="Y10" s="46"/>
      <c r="Z10" s="46"/>
      <c r="AA10" s="46"/>
      <c r="AB10" s="46"/>
      <c r="AC10" s="46"/>
      <c r="AD10" s="51">
        <f>データ!R6</f>
        <v>4120</v>
      </c>
      <c r="AE10" s="51"/>
      <c r="AF10" s="51"/>
      <c r="AG10" s="51"/>
      <c r="AH10" s="51"/>
      <c r="AI10" s="51"/>
      <c r="AJ10" s="51"/>
      <c r="AK10" s="2"/>
      <c r="AL10" s="51">
        <f>データ!V6</f>
        <v>1405</v>
      </c>
      <c r="AM10" s="51"/>
      <c r="AN10" s="51"/>
      <c r="AO10" s="51"/>
      <c r="AP10" s="51"/>
      <c r="AQ10" s="51"/>
      <c r="AR10" s="51"/>
      <c r="AS10" s="51"/>
      <c r="AT10" s="46">
        <f>データ!W6</f>
        <v>0.83</v>
      </c>
      <c r="AU10" s="46"/>
      <c r="AV10" s="46"/>
      <c r="AW10" s="46"/>
      <c r="AX10" s="46"/>
      <c r="AY10" s="46"/>
      <c r="AZ10" s="46"/>
      <c r="BA10" s="46"/>
      <c r="BB10" s="46">
        <f>データ!X6</f>
        <v>1692.77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118</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120</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【1,260.21】</v>
      </c>
      <c r="I86" s="26" t="str">
        <f>データ!CA6</f>
        <v>【75.29】</v>
      </c>
      <c r="J86" s="26" t="str">
        <f>データ!CL6</f>
        <v>【215.41】</v>
      </c>
      <c r="K86" s="26" t="str">
        <f>データ!CW6</f>
        <v>【42.90】</v>
      </c>
      <c r="L86" s="26" t="str">
        <f>データ!DH6</f>
        <v>【84.75】</v>
      </c>
      <c r="M86" s="26" t="s">
        <v>44</v>
      </c>
      <c r="N86" s="26" t="s">
        <v>44</v>
      </c>
      <c r="O86" s="26" t="str">
        <f>データ!EO6</f>
        <v>【0.30】</v>
      </c>
    </row>
  </sheetData>
  <sheetProtection algorithmName="SHA-512" hashValue="TCnEShHOTWJOZ7+ck7Gh6bVu6T+sh2QYUw4z+jIEAHBAuU7gO8BQNCBvYZUJ2H4SSKlyeHDMWDVDKhW5Q3ds7g==" saltValue="cJ44rYPUrsVUiQoIf3zQc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314021</v>
      </c>
      <c r="D6" s="33">
        <f t="shared" si="3"/>
        <v>47</v>
      </c>
      <c r="E6" s="33">
        <f t="shared" si="3"/>
        <v>17</v>
      </c>
      <c r="F6" s="33">
        <f t="shared" si="3"/>
        <v>4</v>
      </c>
      <c r="G6" s="33">
        <f t="shared" si="3"/>
        <v>0</v>
      </c>
      <c r="H6" s="33" t="str">
        <f t="shared" si="3"/>
        <v>鳥取県　日野町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47.59</v>
      </c>
      <c r="Q6" s="34">
        <f t="shared" si="3"/>
        <v>100</v>
      </c>
      <c r="R6" s="34">
        <f t="shared" si="3"/>
        <v>4120</v>
      </c>
      <c r="S6" s="34">
        <f t="shared" si="3"/>
        <v>2990</v>
      </c>
      <c r="T6" s="34">
        <f t="shared" si="3"/>
        <v>133.97999999999999</v>
      </c>
      <c r="U6" s="34">
        <f t="shared" si="3"/>
        <v>22.32</v>
      </c>
      <c r="V6" s="34">
        <f t="shared" si="3"/>
        <v>1405</v>
      </c>
      <c r="W6" s="34">
        <f t="shared" si="3"/>
        <v>0.83</v>
      </c>
      <c r="X6" s="34">
        <f t="shared" si="3"/>
        <v>1692.77</v>
      </c>
      <c r="Y6" s="35">
        <f>IF(Y7="",NA(),Y7)</f>
        <v>98.22</v>
      </c>
      <c r="Z6" s="35">
        <f t="shared" ref="Z6:AH6" si="4">IF(Z7="",NA(),Z7)</f>
        <v>99.08</v>
      </c>
      <c r="AA6" s="35">
        <f t="shared" si="4"/>
        <v>99.03</v>
      </c>
      <c r="AB6" s="35">
        <f t="shared" si="4"/>
        <v>98.25</v>
      </c>
      <c r="AC6" s="35">
        <f t="shared" si="4"/>
        <v>99.04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53.36</v>
      </c>
      <c r="BG6" s="35">
        <f t="shared" ref="BG6:BO6" si="7">IF(BG7="",NA(),BG7)</f>
        <v>25.02</v>
      </c>
      <c r="BH6" s="35">
        <f t="shared" si="7"/>
        <v>26.72</v>
      </c>
      <c r="BI6" s="35">
        <f t="shared" si="7"/>
        <v>35.15</v>
      </c>
      <c r="BJ6" s="35">
        <f t="shared" si="7"/>
        <v>163.62</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95.39</v>
      </c>
      <c r="BR6" s="35">
        <f t="shared" ref="BR6:BZ6" si="8">IF(BR7="",NA(),BR7)</f>
        <v>93.97</v>
      </c>
      <c r="BS6" s="35">
        <f t="shared" si="8"/>
        <v>96.05</v>
      </c>
      <c r="BT6" s="35">
        <f t="shared" si="8"/>
        <v>94.21</v>
      </c>
      <c r="BU6" s="35">
        <f t="shared" si="8"/>
        <v>97.33</v>
      </c>
      <c r="BV6" s="35">
        <f t="shared" si="8"/>
        <v>69.87</v>
      </c>
      <c r="BW6" s="35">
        <f t="shared" si="8"/>
        <v>74.3</v>
      </c>
      <c r="BX6" s="35">
        <f t="shared" si="8"/>
        <v>72.260000000000005</v>
      </c>
      <c r="BY6" s="35">
        <f t="shared" si="8"/>
        <v>71.84</v>
      </c>
      <c r="BZ6" s="35">
        <f t="shared" si="8"/>
        <v>73.36</v>
      </c>
      <c r="CA6" s="34" t="str">
        <f>IF(CA7="","",IF(CA7="-","【-】","【"&amp;SUBSTITUTE(TEXT(CA7,"#,##0.00"),"-","△")&amp;"】"))</f>
        <v>【75.29】</v>
      </c>
      <c r="CB6" s="35">
        <f>IF(CB7="",NA(),CB7)</f>
        <v>216.89</v>
      </c>
      <c r="CC6" s="35">
        <f t="shared" ref="CC6:CK6" si="9">IF(CC7="",NA(),CC7)</f>
        <v>221.21</v>
      </c>
      <c r="CD6" s="35">
        <f t="shared" si="9"/>
        <v>222.35</v>
      </c>
      <c r="CE6" s="35">
        <f t="shared" si="9"/>
        <v>212.41</v>
      </c>
      <c r="CF6" s="35">
        <f t="shared" si="9"/>
        <v>200.68</v>
      </c>
      <c r="CG6" s="35">
        <f t="shared" si="9"/>
        <v>234.96</v>
      </c>
      <c r="CH6" s="35">
        <f t="shared" si="9"/>
        <v>221.81</v>
      </c>
      <c r="CI6" s="35">
        <f t="shared" si="9"/>
        <v>230.02</v>
      </c>
      <c r="CJ6" s="35">
        <f t="shared" si="9"/>
        <v>228.47</v>
      </c>
      <c r="CK6" s="35">
        <f t="shared" si="9"/>
        <v>224.88</v>
      </c>
      <c r="CL6" s="34" t="str">
        <f>IF(CL7="","",IF(CL7="-","【-】","【"&amp;SUBSTITUTE(TEXT(CL7,"#,##0.00"),"-","△")&amp;"】"))</f>
        <v>【215.41】</v>
      </c>
      <c r="CM6" s="35" t="str">
        <f>IF(CM7="",NA(),CM7)</f>
        <v>-</v>
      </c>
      <c r="CN6" s="35">
        <f t="shared" ref="CN6:CV6" si="10">IF(CN7="",NA(),CN7)</f>
        <v>32.21</v>
      </c>
      <c r="CO6" s="35">
        <f t="shared" si="10"/>
        <v>32.21</v>
      </c>
      <c r="CP6" s="35">
        <f t="shared" si="10"/>
        <v>32.43</v>
      </c>
      <c r="CQ6" s="35">
        <f t="shared" si="10"/>
        <v>32.43</v>
      </c>
      <c r="CR6" s="35">
        <f t="shared" si="10"/>
        <v>42.9</v>
      </c>
      <c r="CS6" s="35">
        <f t="shared" si="10"/>
        <v>43.36</v>
      </c>
      <c r="CT6" s="35">
        <f t="shared" si="10"/>
        <v>42.56</v>
      </c>
      <c r="CU6" s="35">
        <f t="shared" si="10"/>
        <v>42.47</v>
      </c>
      <c r="CV6" s="35">
        <f t="shared" si="10"/>
        <v>42.4</v>
      </c>
      <c r="CW6" s="34" t="str">
        <f>IF(CW7="","",IF(CW7="-","【-】","【"&amp;SUBSTITUTE(TEXT(CW7,"#,##0.00"),"-","△")&amp;"】"))</f>
        <v>【42.90】</v>
      </c>
      <c r="CX6" s="35">
        <f>IF(CX7="",NA(),CX7)</f>
        <v>83.72</v>
      </c>
      <c r="CY6" s="35">
        <f t="shared" ref="CY6:DG6" si="11">IF(CY7="",NA(),CY7)</f>
        <v>86.47</v>
      </c>
      <c r="CZ6" s="35">
        <f t="shared" si="11"/>
        <v>85.44</v>
      </c>
      <c r="DA6" s="35">
        <f t="shared" si="11"/>
        <v>85.99</v>
      </c>
      <c r="DB6" s="35">
        <f t="shared" si="11"/>
        <v>86.55</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314021</v>
      </c>
      <c r="D7" s="37">
        <v>47</v>
      </c>
      <c r="E7" s="37">
        <v>17</v>
      </c>
      <c r="F7" s="37">
        <v>4</v>
      </c>
      <c r="G7" s="37">
        <v>0</v>
      </c>
      <c r="H7" s="37" t="s">
        <v>98</v>
      </c>
      <c r="I7" s="37" t="s">
        <v>99</v>
      </c>
      <c r="J7" s="37" t="s">
        <v>100</v>
      </c>
      <c r="K7" s="37" t="s">
        <v>101</v>
      </c>
      <c r="L7" s="37" t="s">
        <v>102</v>
      </c>
      <c r="M7" s="37" t="s">
        <v>103</v>
      </c>
      <c r="N7" s="38" t="s">
        <v>104</v>
      </c>
      <c r="O7" s="38" t="s">
        <v>105</v>
      </c>
      <c r="P7" s="38">
        <v>47.59</v>
      </c>
      <c r="Q7" s="38">
        <v>100</v>
      </c>
      <c r="R7" s="38">
        <v>4120</v>
      </c>
      <c r="S7" s="38">
        <v>2990</v>
      </c>
      <c r="T7" s="38">
        <v>133.97999999999999</v>
      </c>
      <c r="U7" s="38">
        <v>22.32</v>
      </c>
      <c r="V7" s="38">
        <v>1405</v>
      </c>
      <c r="W7" s="38">
        <v>0.83</v>
      </c>
      <c r="X7" s="38">
        <v>1692.77</v>
      </c>
      <c r="Y7" s="38">
        <v>98.22</v>
      </c>
      <c r="Z7" s="38">
        <v>99.08</v>
      </c>
      <c r="AA7" s="38">
        <v>99.03</v>
      </c>
      <c r="AB7" s="38">
        <v>98.25</v>
      </c>
      <c r="AC7" s="38">
        <v>99.04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53.36</v>
      </c>
      <c r="BG7" s="38">
        <v>25.02</v>
      </c>
      <c r="BH7" s="38">
        <v>26.72</v>
      </c>
      <c r="BI7" s="38">
        <v>35.15</v>
      </c>
      <c r="BJ7" s="38">
        <v>163.62</v>
      </c>
      <c r="BK7" s="38">
        <v>1298.9100000000001</v>
      </c>
      <c r="BL7" s="38">
        <v>1243.71</v>
      </c>
      <c r="BM7" s="38">
        <v>1194.1500000000001</v>
      </c>
      <c r="BN7" s="38">
        <v>1206.79</v>
      </c>
      <c r="BO7" s="38">
        <v>1258.43</v>
      </c>
      <c r="BP7" s="38">
        <v>1260.21</v>
      </c>
      <c r="BQ7" s="38">
        <v>95.39</v>
      </c>
      <c r="BR7" s="38">
        <v>93.97</v>
      </c>
      <c r="BS7" s="38">
        <v>96.05</v>
      </c>
      <c r="BT7" s="38">
        <v>94.21</v>
      </c>
      <c r="BU7" s="38">
        <v>97.33</v>
      </c>
      <c r="BV7" s="38">
        <v>69.87</v>
      </c>
      <c r="BW7" s="38">
        <v>74.3</v>
      </c>
      <c r="BX7" s="38">
        <v>72.260000000000005</v>
      </c>
      <c r="BY7" s="38">
        <v>71.84</v>
      </c>
      <c r="BZ7" s="38">
        <v>73.36</v>
      </c>
      <c r="CA7" s="38">
        <v>75.290000000000006</v>
      </c>
      <c r="CB7" s="38">
        <v>216.89</v>
      </c>
      <c r="CC7" s="38">
        <v>221.21</v>
      </c>
      <c r="CD7" s="38">
        <v>222.35</v>
      </c>
      <c r="CE7" s="38">
        <v>212.41</v>
      </c>
      <c r="CF7" s="38">
        <v>200.68</v>
      </c>
      <c r="CG7" s="38">
        <v>234.96</v>
      </c>
      <c r="CH7" s="38">
        <v>221.81</v>
      </c>
      <c r="CI7" s="38">
        <v>230.02</v>
      </c>
      <c r="CJ7" s="38">
        <v>228.47</v>
      </c>
      <c r="CK7" s="38">
        <v>224.88</v>
      </c>
      <c r="CL7" s="38">
        <v>215.41</v>
      </c>
      <c r="CM7" s="38" t="s">
        <v>104</v>
      </c>
      <c r="CN7" s="38">
        <v>32.21</v>
      </c>
      <c r="CO7" s="38">
        <v>32.21</v>
      </c>
      <c r="CP7" s="38">
        <v>32.43</v>
      </c>
      <c r="CQ7" s="38">
        <v>32.43</v>
      </c>
      <c r="CR7" s="38">
        <v>42.9</v>
      </c>
      <c r="CS7" s="38">
        <v>43.36</v>
      </c>
      <c r="CT7" s="38">
        <v>42.56</v>
      </c>
      <c r="CU7" s="38">
        <v>42.47</v>
      </c>
      <c r="CV7" s="38">
        <v>42.4</v>
      </c>
      <c r="CW7" s="38">
        <v>42.9</v>
      </c>
      <c r="CX7" s="38">
        <v>83.72</v>
      </c>
      <c r="CY7" s="38">
        <v>86.47</v>
      </c>
      <c r="CZ7" s="38">
        <v>85.44</v>
      </c>
      <c r="DA7" s="38">
        <v>85.99</v>
      </c>
      <c r="DB7" s="38">
        <v>86.55</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113</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2022-01-13T00:56:15Z</cp:lastPrinted>
  <dcterms:created xsi:type="dcterms:W3CDTF">2021-12-03T07:52:14Z</dcterms:created>
  <dcterms:modified xsi:type="dcterms:W3CDTF">2022-01-20T02:45:56Z</dcterms:modified>
  <cp:category/>
</cp:coreProperties>
</file>