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0.241.255.115\soumu\KAG\財政\公営企業関係\220111　公営企業に係る経営比較分析表（令和２年度決算）の分析等について\"/>
    </mc:Choice>
  </mc:AlternateContent>
  <xr:revisionPtr revIDLastSave="0" documentId="13_ncr:1_{3A4C63DF-F53F-40E7-8533-6AA556F124FF}" xr6:coauthVersionLast="46" xr6:coauthVersionMax="46" xr10:uidLastSave="{00000000-0000-0000-0000-000000000000}"/>
  <workbookProtection workbookAlgorithmName="SHA-512" workbookHashValue="V0Yu0mG+iW/sO/CR8fM6PO1clCgIBIq/of7D2ydF0a07s9QBxnDnUCCAbJ9KbOEGhH1iF/NFu8tzS9HJ29uVcA==" workbookSaltValue="ON+sU/12IFHl4p5i0ca/5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BB10" i="4"/>
  <c r="AT10" i="4"/>
  <c r="AL10" i="4"/>
  <c r="W10" i="4"/>
  <c r="P10" i="4"/>
  <c r="I10" i="4"/>
  <c r="AD8" i="4"/>
  <c r="W8" i="4"/>
  <c r="P8" i="4"/>
  <c r="I8"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<sst xmlns="http://schemas.openxmlformats.org/spreadsheetml/2006/main" count="233" uniqueCount="118">
  <si>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</si>
  <si>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</si>
  <si>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</si>
  <si>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</si>
  <si>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</si>
  <si>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</si>
  <si>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</si>
  <si>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</si>
  <si>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</si>
  <si>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</si>
  <si>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</si>
  <si>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</si>
  <si>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</si>
  <si>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</si>
  <si>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</si>
  <si>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</si>
  <si>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</si>
  <si>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</si>
  <si>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</si>
  <si>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</si>
  <si>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</si>
  <si>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</si>
  <si>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</si>
  <si>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</si>
  <si>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</si>
  <si>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</si>
  <si>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</si>
  <si>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</si>
  <si>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</si>
  <si>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</si>
  <si>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</si>
  <si>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</si>
  <si>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</si>
  <si>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</si>
  <si>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</si>
  <si>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</si>
  <si>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</si>
  <si>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</si>
  <si>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</si>
  <si>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</si>
  <si>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</si>
  <si>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</si>
  <si>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</si>
  <si>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</si>
  <si>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</si>
  <si>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</si>
  <si>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</si>
  <si>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</si>
  <si>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</si>
  <si>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</si>
  <si>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</si>
  <si>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</si>
  <si>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</si>
  <si>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</si>
  <si>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</si>
  <si>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</si>
  <si>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</si>
  <si>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</si>
  <si>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</si>
  <si>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</si>
  <si>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</si>
  <si>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</si>
  <si>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</si>
  <si>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</si>
  <si>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</si>
  <si>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</si>
  <si>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</si>
  <si>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</si>
  <si>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</si>
  <si>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</si>
  <si>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</si>
  <si>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</si>
  <si>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</si>
  <si>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</si>
  <si>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</si>
  <si>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</si>
  <si>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</si>
  <si>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</si>
  <si>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</si>
  <si>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</si>
  <si>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</si>
  <si>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</si>
  <si>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</si>
  <si>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</si>
  <si>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</si>
  <si>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</si>
  <si>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</si>
  <si>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</si>
  <si>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</si>
  <si>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</si>
  <si>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</si>
  <si>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</si>
  <si>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</si>
  <si>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</si>
  <si>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</si>
  <si>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</si>
  <si>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</si>
  <si>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</si>
  <si>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</si>
  <si>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</si>
  <si>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</si>
  <si>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</si>
  <si>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</si>
  <si>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</si>
  <si>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</si>
  <si>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</si>
  <si>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</si>
  <si>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</si>
  <si>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</si>
  <si>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</si>
  <si>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</si>
  <si>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</si>
  <si>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</si>
  <si>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</si>
  <si>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</si>
  <si>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の老朽化や取水井の枯渇等が進んでおり計画的な施設改修や新規井戸の掘削が必要である。今後も人口減少が予測されていく中で多額の機器更新費用が発生することから近隣市町村及び県下市町村との施設統合等の広域化を進めていく必要がある。</t>
    <phoneticPr fontId="4"/>
  </si>
  <si>
    <t>収支比率における地方債の割合が大きく、施設利用率が低い。今後の施設更新等の財源不足が懸念されるため、使用料の見直しや維持管理費の経費削減など運営全般の改善が必要である。令和6年4月1日に移行する公営企業会計の準備を進めており、移行後は更なる経営分析及び類似団体との比較により健全な財政運営に努める必要がある。</t>
    <phoneticPr fontId="4"/>
  </si>
  <si>
    <t>①収益収支比率は、昨年度から9.62％上昇し、類似団体よりも上回った。ただし、料金回収率は100％を下回っているため、料金の改定、経費削減及び効率化に引き続き取り組む必要がある。④企業債残高対給水収益比率は、計画的な償還によりピークを過ぎて年々減少しており、今年度は昨年度より105.66％減少した。今後も引き続き計画的償還に努めるが施設老朽化により新たな借入も必要となってくるこから比率が急上昇しないよう経営改善を引き続き実施していく。⑤料金回収率は昨年度より8.52％上昇、類似団体を上回った。引き続き徴収体制の強化及び未収金の早期対応等により使用料収入を確保していく。⑥給水原価は昨年度から27.08円減少し、類似団体より大きく下回った。引き続き低原価で供給できるよう経費削減に取り組む必要がある。⑦施設利用率は、昨年度より0.14％上昇したが、類似団体より下回っている。本町は人口規模が小さいため、１人当たりの増減に影響を受けやすい状況になっているが引き続き新規接続件数の増加を推進していく。⑧有収率は昨年度より2.73％上昇。迅速な漏水箇所の修繕等の効果が出ているため、今後も定期的な漏水調査の実施及び新規加入促進を進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</si>
</sst>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22-4271-B8DD-CF916931E2B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8322-4271-B8DD-CF916931E2B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48.23</c:v>
                </c:pt>
                <c:pt idx="1">
                  <c:v>49.11</c:v>
                </c:pt>
                <c:pt idx="2">
                  <c:v>49.12</c:v>
                </c:pt>
                <c:pt idx="3">
                  <c:v>48.99</c:v>
                </c:pt>
                <c:pt idx="4">
                  <c:v>49.13</c:v>
                </c:pt>
              </c:numCache>
            </c:numRef>
          </c:val>
          <c:extLst>
            <c:ext xmlns:c16="http://schemas.microsoft.com/office/drawing/2014/chart" uri="{C3380CC4-5D6E-409C-BE32-E72D297353CC}">
              <c16:uniqueId val="{00000000-AD67-4B85-A8AC-80F8CF96F53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AD67-4B85-A8AC-80F8CF96F53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75.540000000000006</c:v>
                </c:pt>
                <c:pt idx="1">
                  <c:v>74.87</c:v>
                </c:pt>
                <c:pt idx="2">
                  <c:v>75.5</c:v>
                </c:pt>
                <c:pt idx="3">
                  <c:v>76.680000000000007</c:v>
                </c:pt>
                <c:pt idx="4">
                  <c:v>79.41</c:v>
                </c:pt>
              </c:numCache>
            </c:numRef>
          </c:val>
          <c:extLst>
            <c:ext xmlns:c16="http://schemas.microsoft.com/office/drawing/2014/chart" uri="{C3380CC4-5D6E-409C-BE32-E72D297353CC}">
              <c16:uniqueId val="{00000000-6A35-40F6-88F1-F42866E5507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6A35-40F6-88F1-F42866E5507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60.06</c:v>
                </c:pt>
                <c:pt idx="1">
                  <c:v>62.89</c:v>
                </c:pt>
                <c:pt idx="2">
                  <c:v>72.77</c:v>
                </c:pt>
                <c:pt idx="3">
                  <c:v>71.180000000000007</c:v>
                </c:pt>
                <c:pt idx="4">
                  <c:v>80.8</c:v>
                </c:pt>
              </c:numCache>
            </c:numRef>
          </c:val>
          <c:extLst>
            <c:ext xmlns:c16="http://schemas.microsoft.com/office/drawing/2014/chart" uri="{C3380CC4-5D6E-409C-BE32-E72D297353CC}">
              <c16:uniqueId val="{00000000-B073-42B6-8996-8393104DF68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B073-42B6-8996-8393104DF68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19-4836-A8FB-F5C14785062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9-4836-A8FB-F5C14785062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E0-4A3A-B2AF-AF094316707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E0-4A3A-B2AF-AF094316707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68-42F9-A1DA-64F4F5DF7F9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68-42F9-A1DA-64F4F5DF7F9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98-46D4-8A7A-D5030AE6CF1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98-46D4-8A7A-D5030AE6CF1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937.91</c:v>
                </c:pt>
                <c:pt idx="1">
                  <c:v>981.84</c:v>
                </c:pt>
                <c:pt idx="2">
                  <c:v>968.15</c:v>
                </c:pt>
                <c:pt idx="3">
                  <c:v>920.18</c:v>
                </c:pt>
                <c:pt idx="4">
                  <c:v>814.52</c:v>
                </c:pt>
              </c:numCache>
            </c:numRef>
          </c:val>
          <c:extLst>
            <c:ext xmlns:c16="http://schemas.microsoft.com/office/drawing/2014/chart" uri="{C3380CC4-5D6E-409C-BE32-E72D297353CC}">
              <c16:uniqueId val="{00000000-6669-4B4B-864F-B53771188F1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6669-4B4B-864F-B53771188F1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52.99</c:v>
                </c:pt>
                <c:pt idx="1">
                  <c:v>56.91</c:v>
                </c:pt>
                <c:pt idx="2">
                  <c:v>61.62</c:v>
                </c:pt>
                <c:pt idx="3">
                  <c:v>65.19</c:v>
                </c:pt>
                <c:pt idx="4">
                  <c:v>73.709999999999994</c:v>
                </c:pt>
              </c:numCache>
            </c:numRef>
          </c:val>
          <c:extLst>
            <c:ext xmlns:c16="http://schemas.microsoft.com/office/drawing/2014/chart" uri="{C3380CC4-5D6E-409C-BE32-E72D297353CC}">
              <c16:uniqueId val="{00000000-899C-40FA-B8C1-6510FB63F21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899C-40FA-B8C1-6510FB63F21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307.63</c:v>
                </c:pt>
                <c:pt idx="1">
                  <c:v>284.52</c:v>
                </c:pt>
                <c:pt idx="2">
                  <c:v>262.89</c:v>
                </c:pt>
                <c:pt idx="3">
                  <c:v>251.09</c:v>
                </c:pt>
                <c:pt idx="4">
                  <c:v>224.01</c:v>
                </c:pt>
              </c:numCache>
            </c:numRef>
          </c:val>
          <c:extLst>
            <c:ext xmlns:c16="http://schemas.microsoft.com/office/drawing/2014/chart" uri="{C3380CC4-5D6E-409C-BE32-E72D297353CC}">
              <c16:uniqueId val="{00000000-8F98-4F24-8A3A-5A020011406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8F98-4F24-8A3A-5A020011406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鳥取県　日野町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2990</v>
      </c>
      <c r="AM8" s="51"/>
      <c r="AN8" s="51"/>
      <c r="AO8" s="51"/>
      <c r="AP8" s="51"/>
      <c r="AQ8" s="51"/>
      <c r="AR8" s="51"/>
      <c r="AS8" s="51"/>
      <c r="AT8" s="47">
        <f>データ!$S$6</f>
        <v>133.97999999999999</v>
      </c>
      <c r="AU8" s="47"/>
      <c r="AV8" s="47"/>
      <c r="AW8" s="47"/>
      <c r="AX8" s="47"/>
      <c r="AY8" s="47"/>
      <c r="AZ8" s="47"/>
      <c r="BA8" s="47"/>
      <c r="BB8" s="47">
        <f>データ!$T$6</f>
        <v>22.32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76.569999999999993</v>
      </c>
      <c r="Q10" s="47"/>
      <c r="R10" s="47"/>
      <c r="S10" s="47"/>
      <c r="T10" s="47"/>
      <c r="U10" s="47"/>
      <c r="V10" s="47"/>
      <c r="W10" s="51">
        <f>データ!$Q$6</f>
        <v>2640</v>
      </c>
      <c r="X10" s="51"/>
      <c r="Y10" s="51"/>
      <c r="Z10" s="51"/>
      <c r="AA10" s="51"/>
      <c r="AB10" s="51"/>
      <c r="AC10" s="51"/>
      <c r="AD10" s="2"/>
      <c r="AE10" s="2"/>
      <c r="AF10" s="2"/>
      <c r="AG10" s="2"/>
      <c r="AH10" s="2"/>
      <c r="AI10" s="2"/>
      <c r="AJ10" s="2"/>
      <c r="AK10" s="2"/>
      <c r="AL10" s="51">
        <f>データ!$U$6</f>
        <v>2265</v>
      </c>
      <c r="AM10" s="51"/>
      <c r="AN10" s="51"/>
      <c r="AO10" s="51"/>
      <c r="AP10" s="51"/>
      <c r="AQ10" s="51"/>
      <c r="AR10" s="51"/>
      <c r="AS10" s="51"/>
      <c r="AT10" s="47">
        <f>データ!$V$6</f>
        <v>11.22</v>
      </c>
      <c r="AU10" s="47"/>
      <c r="AV10" s="47"/>
      <c r="AW10" s="47"/>
      <c r="AX10" s="47"/>
      <c r="AY10" s="47"/>
      <c r="AZ10" s="47"/>
      <c r="BA10" s="47"/>
      <c r="BB10" s="47">
        <f>データ!$W$6</f>
        <v>201.87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ESZEnSAWs8l1rCVAO7VTEivvGiwd7+Dv6wuZGWfJ6uQ217vUsh8181KepL/X3H46Q6GQFpyjGHX7RWB654pAGg==" saltValue="ZRpGDqcpj+6gwR3Vyv5O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314021</v>
      </c>
      <c r="D6" s="34">
        <f t="shared" si="3"/>
        <v>47</v>
      </c>
      <c r="E6" s="34">
        <f t="shared" si="3"/>
        <v>1</v>
      </c>
      <c r="F6" s="34">
        <f t="shared" si="3"/>
        <v>0</v>
      </c>
      <c r="G6" s="34">
        <f t="shared" si="3"/>
        <v>0</v>
      </c>
      <c r="H6" s="34" t="str">
        <f t="shared" si="3"/>
        <v>鳥取県　日野町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76.569999999999993</v>
      </c>
      <c r="Q6" s="35">
        <f t="shared" si="3"/>
        <v>2640</v>
      </c>
      <c r="R6" s="35">
        <f t="shared" si="3"/>
        <v>2990</v>
      </c>
      <c r="S6" s="35">
        <f t="shared" si="3"/>
        <v>133.97999999999999</v>
      </c>
      <c r="T6" s="35">
        <f t="shared" si="3"/>
        <v>22.32</v>
      </c>
      <c r="U6" s="35">
        <f t="shared" si="3"/>
        <v>2265</v>
      </c>
      <c r="V6" s="35">
        <f t="shared" si="3"/>
        <v>11.22</v>
      </c>
      <c r="W6" s="35">
        <f t="shared" si="3"/>
        <v>201.87</v>
      </c>
      <c r="X6" s="36">
        <f>IF(X7="",NA(),X7)</f>
        <v>60.06</v>
      </c>
      <c r="Y6" s="36">
        <f t="shared" ref="Y6:AG6" si="4">IF(Y7="",NA(),Y7)</f>
        <v>62.89</v>
      </c>
      <c r="Z6" s="36">
        <f t="shared" si="4"/>
        <v>72.77</v>
      </c>
      <c r="AA6" s="36">
        <f t="shared" si="4"/>
        <v>71.180000000000007</v>
      </c>
      <c r="AB6" s="36">
        <f t="shared" si="4"/>
        <v>80.8</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937.91</v>
      </c>
      <c r="BF6" s="36">
        <f t="shared" ref="BF6:BN6" si="7">IF(BF7="",NA(),BF7)</f>
        <v>981.84</v>
      </c>
      <c r="BG6" s="36">
        <f t="shared" si="7"/>
        <v>968.15</v>
      </c>
      <c r="BH6" s="36">
        <f t="shared" si="7"/>
        <v>920.18</v>
      </c>
      <c r="BI6" s="36">
        <f t="shared" si="7"/>
        <v>814.52</v>
      </c>
      <c r="BJ6" s="36">
        <f t="shared" si="7"/>
        <v>1144.79</v>
      </c>
      <c r="BK6" s="36">
        <f t="shared" si="7"/>
        <v>1061.58</v>
      </c>
      <c r="BL6" s="36">
        <f t="shared" si="7"/>
        <v>1007.7</v>
      </c>
      <c r="BM6" s="36">
        <f t="shared" si="7"/>
        <v>1018.52</v>
      </c>
      <c r="BN6" s="36">
        <f t="shared" si="7"/>
        <v>949.61</v>
      </c>
      <c r="BO6" s="35" t="str">
        <f>IF(BO7="","",IF(BO7="-","【-】","【"&amp;SUBSTITUTE(TEXT(BO7,"#,##0.00"),"-","△")&amp;"】"))</f>
        <v>【949.15】</v>
      </c>
      <c r="BP6" s="36">
        <f>IF(BP7="",NA(),BP7)</f>
        <v>52.99</v>
      </c>
      <c r="BQ6" s="36">
        <f t="shared" ref="BQ6:BY6" si="8">IF(BQ7="",NA(),BQ7)</f>
        <v>56.91</v>
      </c>
      <c r="BR6" s="36">
        <f t="shared" si="8"/>
        <v>61.62</v>
      </c>
      <c r="BS6" s="36">
        <f t="shared" si="8"/>
        <v>65.19</v>
      </c>
      <c r="BT6" s="36">
        <f t="shared" si="8"/>
        <v>73.709999999999994</v>
      </c>
      <c r="BU6" s="36">
        <f t="shared" si="8"/>
        <v>56.04</v>
      </c>
      <c r="BV6" s="36">
        <f t="shared" si="8"/>
        <v>58.52</v>
      </c>
      <c r="BW6" s="36">
        <f t="shared" si="8"/>
        <v>59.22</v>
      </c>
      <c r="BX6" s="36">
        <f t="shared" si="8"/>
        <v>58.79</v>
      </c>
      <c r="BY6" s="36">
        <f t="shared" si="8"/>
        <v>58.41</v>
      </c>
      <c r="BZ6" s="35" t="str">
        <f>IF(BZ7="","",IF(BZ7="-","【-】","【"&amp;SUBSTITUTE(TEXT(BZ7,"#,##0.00"),"-","△")&amp;"】"))</f>
        <v>【55.87】</v>
      </c>
      <c r="CA6" s="36">
        <f>IF(CA7="",NA(),CA7)</f>
        <v>307.63</v>
      </c>
      <c r="CB6" s="36">
        <f t="shared" ref="CB6:CJ6" si="9">IF(CB7="",NA(),CB7)</f>
        <v>284.52</v>
      </c>
      <c r="CC6" s="36">
        <f t="shared" si="9"/>
        <v>262.89</v>
      </c>
      <c r="CD6" s="36">
        <f t="shared" si="9"/>
        <v>251.09</v>
      </c>
      <c r="CE6" s="36">
        <f t="shared" si="9"/>
        <v>224.01</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48.23</v>
      </c>
      <c r="CM6" s="36">
        <f t="shared" ref="CM6:CU6" si="10">IF(CM7="",NA(),CM7)</f>
        <v>49.11</v>
      </c>
      <c r="CN6" s="36">
        <f t="shared" si="10"/>
        <v>49.12</v>
      </c>
      <c r="CO6" s="36">
        <f t="shared" si="10"/>
        <v>48.99</v>
      </c>
      <c r="CP6" s="36">
        <f t="shared" si="10"/>
        <v>49.13</v>
      </c>
      <c r="CQ6" s="36">
        <f t="shared" si="10"/>
        <v>55.9</v>
      </c>
      <c r="CR6" s="36">
        <f t="shared" si="10"/>
        <v>57.3</v>
      </c>
      <c r="CS6" s="36">
        <f t="shared" si="10"/>
        <v>56.76</v>
      </c>
      <c r="CT6" s="36">
        <f t="shared" si="10"/>
        <v>56.04</v>
      </c>
      <c r="CU6" s="36">
        <f t="shared" si="10"/>
        <v>58.52</v>
      </c>
      <c r="CV6" s="35" t="str">
        <f>IF(CV7="","",IF(CV7="-","【-】","【"&amp;SUBSTITUTE(TEXT(CV7,"#,##0.00"),"-","△")&amp;"】"))</f>
        <v>【56.31】</v>
      </c>
      <c r="CW6" s="36">
        <f>IF(CW7="",NA(),CW7)</f>
        <v>75.540000000000006</v>
      </c>
      <c r="CX6" s="36">
        <f t="shared" ref="CX6:DF6" si="11">IF(CX7="",NA(),CX7)</f>
        <v>74.87</v>
      </c>
      <c r="CY6" s="36">
        <f t="shared" si="11"/>
        <v>75.5</v>
      </c>
      <c r="CZ6" s="36">
        <f t="shared" si="11"/>
        <v>76.680000000000007</v>
      </c>
      <c r="DA6" s="36">
        <f t="shared" si="11"/>
        <v>79.41</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314021</v>
      </c>
      <c r="D7" s="38">
        <v>47</v>
      </c>
      <c r="E7" s="38">
        <v>1</v>
      </c>
      <c r="F7" s="38">
        <v>0</v>
      </c>
      <c r="G7" s="38">
        <v>0</v>
      </c>
      <c r="H7" s="38" t="s">
        <v>97</v>
      </c>
      <c r="I7" s="38" t="s">
        <v>98</v>
      </c>
      <c r="J7" s="38" t="s">
        <v>99</v>
      </c>
      <c r="K7" s="38" t="s">
        <v>100</v>
      </c>
      <c r="L7" s="38" t="s">
        <v>101</v>
      </c>
      <c r="M7" s="38" t="s">
        <v>102</v>
      </c>
      <c r="N7" s="39" t="s">
        <v>103</v>
      </c>
      <c r="O7" s="39" t="s">
        <v>104</v>
      </c>
      <c r="P7" s="39">
        <v>76.569999999999993</v>
      </c>
      <c r="Q7" s="39">
        <v>2640</v>
      </c>
      <c r="R7" s="39">
        <v>2990</v>
      </c>
      <c r="S7" s="39">
        <v>133.97999999999999</v>
      </c>
      <c r="T7" s="39">
        <v>22.32</v>
      </c>
      <c r="U7" s="39">
        <v>2265</v>
      </c>
      <c r="V7" s="39">
        <v>11.22</v>
      </c>
      <c r="W7" s="39">
        <v>201.87</v>
      </c>
      <c r="X7" s="39">
        <v>60.06</v>
      </c>
      <c r="Y7" s="39">
        <v>62.89</v>
      </c>
      <c r="Z7" s="39">
        <v>72.77</v>
      </c>
      <c r="AA7" s="39">
        <v>71.180000000000007</v>
      </c>
      <c r="AB7" s="39">
        <v>80.8</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937.91</v>
      </c>
      <c r="BF7" s="39">
        <v>981.84</v>
      </c>
      <c r="BG7" s="39">
        <v>968.15</v>
      </c>
      <c r="BH7" s="39">
        <v>920.18</v>
      </c>
      <c r="BI7" s="39">
        <v>814.52</v>
      </c>
      <c r="BJ7" s="39">
        <v>1144.79</v>
      </c>
      <c r="BK7" s="39">
        <v>1061.58</v>
      </c>
      <c r="BL7" s="39">
        <v>1007.7</v>
      </c>
      <c r="BM7" s="39">
        <v>1018.52</v>
      </c>
      <c r="BN7" s="39">
        <v>949.61</v>
      </c>
      <c r="BO7" s="39">
        <v>949.15</v>
      </c>
      <c r="BP7" s="39">
        <v>52.99</v>
      </c>
      <c r="BQ7" s="39">
        <v>56.91</v>
      </c>
      <c r="BR7" s="39">
        <v>61.62</v>
      </c>
      <c r="BS7" s="39">
        <v>65.19</v>
      </c>
      <c r="BT7" s="39">
        <v>73.709999999999994</v>
      </c>
      <c r="BU7" s="39">
        <v>56.04</v>
      </c>
      <c r="BV7" s="39">
        <v>58.52</v>
      </c>
      <c r="BW7" s="39">
        <v>59.22</v>
      </c>
      <c r="BX7" s="39">
        <v>58.79</v>
      </c>
      <c r="BY7" s="39">
        <v>58.41</v>
      </c>
      <c r="BZ7" s="39">
        <v>55.87</v>
      </c>
      <c r="CA7" s="39">
        <v>307.63</v>
      </c>
      <c r="CB7" s="39">
        <v>284.52</v>
      </c>
      <c r="CC7" s="39">
        <v>262.89</v>
      </c>
      <c r="CD7" s="39">
        <v>251.09</v>
      </c>
      <c r="CE7" s="39">
        <v>224.01</v>
      </c>
      <c r="CF7" s="39">
        <v>304.35000000000002</v>
      </c>
      <c r="CG7" s="39">
        <v>296.3</v>
      </c>
      <c r="CH7" s="39">
        <v>292.89999999999998</v>
      </c>
      <c r="CI7" s="39">
        <v>298.25</v>
      </c>
      <c r="CJ7" s="39">
        <v>303.27999999999997</v>
      </c>
      <c r="CK7" s="39">
        <v>288.19</v>
      </c>
      <c r="CL7" s="39">
        <v>48.23</v>
      </c>
      <c r="CM7" s="39">
        <v>49.11</v>
      </c>
      <c r="CN7" s="39">
        <v>49.12</v>
      </c>
      <c r="CO7" s="39">
        <v>48.99</v>
      </c>
      <c r="CP7" s="39">
        <v>49.13</v>
      </c>
      <c r="CQ7" s="39">
        <v>55.9</v>
      </c>
      <c r="CR7" s="39">
        <v>57.3</v>
      </c>
      <c r="CS7" s="39">
        <v>56.76</v>
      </c>
      <c r="CT7" s="39">
        <v>56.04</v>
      </c>
      <c r="CU7" s="39">
        <v>58.52</v>
      </c>
      <c r="CV7" s="39">
        <v>56.31</v>
      </c>
      <c r="CW7" s="39">
        <v>75.540000000000006</v>
      </c>
      <c r="CX7" s="39">
        <v>74.87</v>
      </c>
      <c r="CY7" s="39">
        <v>75.5</v>
      </c>
      <c r="CZ7" s="39">
        <v>76.680000000000007</v>
      </c>
      <c r="DA7" s="39">
        <v>79.41</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2022-01-13T00:37:47Z</cp:lastPrinted>
  <dcterms:created xsi:type="dcterms:W3CDTF">2021-12-03T07:04:22Z</dcterms:created>
  <dcterms:modified xsi:type="dcterms:W3CDTF">2022-01-20T02:36:53Z</dcterms:modified>
  <cp:category/>
</cp:coreProperties>
</file>