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0.10.1.5\全職員用\00全職員\◆財政関係ファイル提出フォルダ\各課への財政調査依頼\公営企業経営比較分析\"/>
    </mc:Choice>
  </mc:AlternateContent>
  <xr:revisionPtr revIDLastSave="0" documentId="13_ncr:1_{C90EFFBB-2AFA-407E-95B4-1636DB8C485E}" xr6:coauthVersionLast="45" xr6:coauthVersionMax="45" xr10:uidLastSave="{00000000-0000-0000-0000-000000000000}"/>
  <workbookProtection workbookAlgorithmName="SHA-512" workbookHashValue="+zJOD9anvN9InWKZ0myCMBUAQFyN8YKMm0An6IZG4Fe1eswsxQo1ef+f1gpDC1Phynr99QJJ0aUuOhPk2/+naw==" workbookSaltValue="Oyj71m5KItdE+bPvjxrl7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T10" i="4"/>
  <c r="W10" i="4"/>
  <c r="P10" i="4"/>
  <c r="I10" i="4"/>
  <c r="AT8" i="4"/>
  <c r="AL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<sst xmlns="http://schemas.openxmlformats.org/spreadsheetml/2006/main" count="236" uniqueCount="120">
  <si>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</si>
  <si>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</si>
  <si>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</si>
  <si>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</si>
  <si>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</si>
  <si>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</si>
  <si>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</si>
  <si>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</si>
  <si>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</si>
  <si>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</si>
  <si>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</si>
  <si>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</si>
  <si>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</si>
  <si>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</si>
  <si>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</si>
  <si>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</si>
  <si>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</si>
  <si>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</si>
  <si>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</si>
  <si>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</si>
  <si>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</si>
  <si>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</si>
  <si>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</si>
  <si>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</si>
  <si>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</si>
  <si>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</si>
  <si>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</si>
  <si>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</si>
  <si>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</si>
  <si>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</si>
  <si>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</si>
  <si>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</si>
  <si>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</si>
  <si>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</si>
  <si>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</si>
  <si>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</si>
  <si>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</si>
  <si>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</si>
  <si>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</si>
  <si>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</si>
  <si>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</si>
  <si>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</si>
  <si>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</si>
  <si>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</si>
  <si>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</si>
  <si>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</si>
  <si>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</si>
  <si>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</si>
  <si>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</si>
  <si>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</si>
  <si>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</si>
  <si>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</si>
  <si>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</si>
  <si>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</si>
  <si>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</si>
  <si>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</si>
  <si>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</si>
  <si>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</si>
  <si>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</si>
  <si>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</si>
  <si>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</si>
  <si>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</si>
  <si>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</si>
  <si>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</si>
  <si>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</si>
  <si>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</si>
  <si>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</si>
  <si>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</si>
  <si>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</si>
  <si>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</si>
  <si>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</si>
  <si>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</si>
  <si>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</si>
  <si>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</si>
  <si>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</si>
  <si>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</si>
  <si>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</si>
  <si>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</si>
  <si>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</si>
  <si>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</si>
  <si>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</si>
  <si>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</si>
  <si>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</si>
  <si>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</si>
  <si>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</si>
  <si>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</si>
  <si>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</si>
  <si>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</si>
  <si>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</si>
  <si>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</si>
  <si>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</si>
  <si>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</si>
  <si>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</si>
  <si>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</si>
  <si>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</si>
  <si>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</si>
  <si>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</si>
  <si>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</si>
  <si>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</si>
  <si>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</si>
  <si>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</si>
  <si>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</si>
  <si>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</si>
  <si>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</si>
  <si>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</si>
  <si>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</si>
  <si>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</si>
  <si>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</si>
  <si>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</si>
  <si>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</si>
  <si>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</si>
  <si>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</si>
  <si>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</si>
  <si>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</si>
  <si>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</si>
  <si>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</si>
  <si>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</si>
  <si>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平成９年に供用開始。管渠及び処理場の老朽化はしていません。</t>
    <phoneticPr fontId="4"/>
  </si>
  <si>
    <t>　本町の事業対象地区は１箇所であり、整備完了し水洗化率は99.6％に達しています。
　令和8年度で起債償還が完了することから、経営の健全性は確保しています。</t>
    <rPh sb="43" eb="45">
      <t>レイワ</t>
    </rPh>
    <phoneticPr fontId="4"/>
  </si>
  <si>
    <t>　本事業は、整備率100％、水洗化率99.6％と事業単体では水洗化の目的を十分達しています。供用開始から20年以上経過していることから、令和2年度において、施設の機能診断及び最適整備構想を策定した結果、特定環境保全公共下水道事業への事業統合が事業継続における優位性があると判断されたため、令和6年度による統合を目指します。</t>
    <rPh sb="46" eb="48">
      <t>キョウヨウ</t>
    </rPh>
    <rPh sb="48" eb="50">
      <t>カイシ</t>
    </rPh>
    <rPh sb="54" eb="55">
      <t>ネン</t>
    </rPh>
    <rPh sb="55" eb="57">
      <t>イジョウ</t>
    </rPh>
    <rPh sb="57" eb="59">
      <t>ケイカ</t>
    </rPh>
    <rPh sb="68" eb="70">
      <t>レイワ</t>
    </rPh>
    <rPh sb="71" eb="73">
      <t>ネンド</t>
    </rPh>
    <rPh sb="78" eb="80">
      <t>シセツ</t>
    </rPh>
    <rPh sb="81" eb="83">
      <t>キノウ</t>
    </rPh>
    <rPh sb="83" eb="85">
      <t>シンダン</t>
    </rPh>
    <rPh sb="85" eb="86">
      <t>オヨ</t>
    </rPh>
    <rPh sb="98" eb="100">
      <t>ケッカ</t>
    </rPh>
    <rPh sb="121" eb="123">
      <t>ジギョウ</t>
    </rPh>
    <rPh sb="123" eb="125">
      <t>ケイゾク</t>
    </rPh>
    <rPh sb="129" eb="131">
      <t>ユウイ</t>
    </rPh>
    <rPh sb="131" eb="132">
      <t>セイ</t>
    </rPh>
    <rPh sb="136" eb="138">
      <t>ハンダン</t>
    </rPh>
    <rPh sb="144" eb="146">
      <t>レイワ</t>
    </rPh>
    <rPh sb="147" eb="149">
      <t>ネンド</t>
    </rPh>
    <rPh sb="152" eb="154">
      <t>トウゴウ</t>
    </rPh>
    <rPh sb="155" eb="157">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</si>
</sst>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67-4FAE-91B9-A6CBA4E070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FF67-4FAE-91B9-A6CBA4E070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65.17</c:v>
                </c:pt>
                <c:pt idx="1">
                  <c:v>69.66</c:v>
                </c:pt>
                <c:pt idx="2">
                  <c:v>59.55</c:v>
                </c:pt>
                <c:pt idx="3">
                  <c:v>58.43</c:v>
                </c:pt>
                <c:pt idx="4">
                  <c:v>60.67</c:v>
                </c:pt>
              </c:numCache>
            </c:numRef>
          </c:val>
          <c:extLst>
            <c:ext xmlns:c16="http://schemas.microsoft.com/office/drawing/2014/chart" uri="{C3380CC4-5D6E-409C-BE32-E72D297353CC}">
              <c16:uniqueId val="{00000000-5224-4F52-9BE8-C4D61B7559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5224-4F52-9BE8-C4D61B7559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99.59</c:v>
                </c:pt>
                <c:pt idx="1">
                  <c:v>99.58</c:v>
                </c:pt>
                <c:pt idx="2">
                  <c:v>99.58</c:v>
                </c:pt>
                <c:pt idx="3">
                  <c:v>99.57</c:v>
                </c:pt>
                <c:pt idx="4">
                  <c:v>99.56</c:v>
                </c:pt>
              </c:numCache>
            </c:numRef>
          </c:val>
          <c:extLst>
            <c:ext xmlns:c16="http://schemas.microsoft.com/office/drawing/2014/chart" uri="{C3380CC4-5D6E-409C-BE32-E72D297353CC}">
              <c16:uniqueId val="{00000000-F5AC-448F-A907-556A54EDEB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5AC-448F-A907-556A54EDEB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80.790000000000006</c:v>
                </c:pt>
                <c:pt idx="1">
                  <c:v>93.27</c:v>
                </c:pt>
                <c:pt idx="2">
                  <c:v>92.85</c:v>
                </c:pt>
                <c:pt idx="3">
                  <c:v>100</c:v>
                </c:pt>
                <c:pt idx="4">
                  <c:v>100</c:v>
                </c:pt>
              </c:numCache>
            </c:numRef>
          </c:val>
          <c:extLst>
            <c:ext xmlns:c16="http://schemas.microsoft.com/office/drawing/2014/chart" uri="{C3380CC4-5D6E-409C-BE32-E72D297353CC}">
              <c16:uniqueId val="{00000000-A5E0-442E-B05A-DC511411FA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E0-442E-B05A-DC511411FA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7-437D-AFFC-D79093EA02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7-437D-AFFC-D79093EA02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9-4321-92E7-34FA493670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9-4321-92E7-34FA493670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34-4AC8-BDEC-A7CB7D9BBB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4-4AC8-BDEC-A7CB7D9BBB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B4-4688-B8CE-30CC29EAD6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B4-4688-B8CE-30CC29EAD6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392.76</c:v>
                </c:pt>
                <c:pt idx="1">
                  <c:v>0</c:v>
                </c:pt>
                <c:pt idx="2">
                  <c:v>0</c:v>
                </c:pt>
                <c:pt idx="3">
                  <c:v>0</c:v>
                </c:pt>
                <c:pt idx="4">
                  <c:v>0</c:v>
                </c:pt>
              </c:numCache>
            </c:numRef>
          </c:val>
          <c:extLst>
            <c:ext xmlns:c16="http://schemas.microsoft.com/office/drawing/2014/chart" uri="{C3380CC4-5D6E-409C-BE32-E72D297353CC}">
              <c16:uniqueId val="{00000000-715A-4B9E-96C0-D0AF797AC2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715A-4B9E-96C0-D0AF797AC2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92.75</c:v>
                </c:pt>
                <c:pt idx="1">
                  <c:v>100</c:v>
                </c:pt>
                <c:pt idx="2">
                  <c:v>80.28</c:v>
                </c:pt>
                <c:pt idx="3">
                  <c:v>99.98</c:v>
                </c:pt>
                <c:pt idx="4">
                  <c:v>100</c:v>
                </c:pt>
              </c:numCache>
            </c:numRef>
          </c:val>
          <c:extLst>
            <c:ext xmlns:c16="http://schemas.microsoft.com/office/drawing/2014/chart" uri="{C3380CC4-5D6E-409C-BE32-E72D297353CC}">
              <c16:uniqueId val="{00000000-2B02-4334-AF41-B0DAF24F18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2B02-4334-AF41-B0DAF24F18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211.18</c:v>
                </c:pt>
                <c:pt idx="1">
                  <c:v>195.79</c:v>
                </c:pt>
                <c:pt idx="2">
                  <c:v>270.39</c:v>
                </c:pt>
                <c:pt idx="3">
                  <c:v>219.13</c:v>
                </c:pt>
                <c:pt idx="4">
                  <c:v>222.33</c:v>
                </c:pt>
              </c:numCache>
            </c:numRef>
          </c:val>
          <c:extLst>
            <c:ext xmlns:c16="http://schemas.microsoft.com/office/drawing/2014/chart" uri="{C3380CC4-5D6E-409C-BE32-E72D297353CC}">
              <c16:uniqueId val="{00000000-8BF0-48E0-84DB-86F65AF0BE8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8BF0-48E0-84DB-86F65AF0BE8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V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北栄町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14731</v>
      </c>
      <c r="AM8" s="51"/>
      <c r="AN8" s="51"/>
      <c r="AO8" s="51"/>
      <c r="AP8" s="51"/>
      <c r="AQ8" s="51"/>
      <c r="AR8" s="51"/>
      <c r="AS8" s="51"/>
      <c r="AT8" s="46">
        <f>データ!T6</f>
        <v>56.94</v>
      </c>
      <c r="AU8" s="46"/>
      <c r="AV8" s="46"/>
      <c r="AW8" s="46"/>
      <c r="AX8" s="46"/>
      <c r="AY8" s="46"/>
      <c r="AZ8" s="46"/>
      <c r="BA8" s="46"/>
      <c r="BB8" s="46">
        <f>データ!U6</f>
        <v>258.70999999999998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1.54</v>
      </c>
      <c r="Q10" s="46"/>
      <c r="R10" s="46"/>
      <c r="S10" s="46"/>
      <c r="T10" s="46"/>
      <c r="U10" s="46"/>
      <c r="V10" s="46"/>
      <c r="W10" s="46">
        <f>データ!Q6</f>
        <v>100</v>
      </c>
      <c r="X10" s="46"/>
      <c r="Y10" s="46"/>
      <c r="Z10" s="46"/>
      <c r="AA10" s="46"/>
      <c r="AB10" s="46"/>
      <c r="AC10" s="46"/>
      <c r="AD10" s="51">
        <f>データ!R6</f>
        <v>4110</v>
      </c>
      <c r="AE10" s="51"/>
      <c r="AF10" s="51"/>
      <c r="AG10" s="51"/>
      <c r="AH10" s="51"/>
      <c r="AI10" s="51"/>
      <c r="AJ10" s="51"/>
      <c r="AK10" s="2"/>
      <c r="AL10" s="51">
        <f>データ!V6</f>
        <v>227</v>
      </c>
      <c r="AM10" s="51"/>
      <c r="AN10" s="51"/>
      <c r="AO10" s="51"/>
      <c r="AP10" s="51"/>
      <c r="AQ10" s="51"/>
      <c r="AR10" s="51"/>
      <c r="AS10" s="51"/>
      <c r="AT10" s="46">
        <f>データ!W6</f>
        <v>0.08</v>
      </c>
      <c r="AU10" s="46"/>
      <c r="AV10" s="46"/>
      <c r="AW10" s="46"/>
      <c r="AX10" s="46"/>
      <c r="AY10" s="46"/>
      <c r="AZ10" s="46"/>
      <c r="BA10" s="46"/>
      <c r="BB10" s="46">
        <f>データ!X6</f>
        <v>2837.5</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118</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v4CltC+vqfddmHwAOqziw7OHPNu5SJQ3mFplihUhzIuC0hh70oqjd+dECVVFTDn84tw2jJqQo0zh0bzLWGLnA==" saltValue="oQc6E2IRNirO2Q4sN1kt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313726</v>
      </c>
      <c r="D6" s="33">
        <f t="shared" si="3"/>
        <v>47</v>
      </c>
      <c r="E6" s="33">
        <f t="shared" si="3"/>
        <v>17</v>
      </c>
      <c r="F6" s="33">
        <f t="shared" si="3"/>
        <v>5</v>
      </c>
      <c r="G6" s="33">
        <f t="shared" si="3"/>
        <v>0</v>
      </c>
      <c r="H6" s="33" t="str">
        <f t="shared" si="3"/>
        <v>鳥取県　北栄町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1.54</v>
      </c>
      <c r="Q6" s="34">
        <f t="shared" si="3"/>
        <v>100</v>
      </c>
      <c r="R6" s="34">
        <f t="shared" si="3"/>
        <v>4110</v>
      </c>
      <c r="S6" s="34">
        <f t="shared" si="3"/>
        <v>14731</v>
      </c>
      <c r="T6" s="34">
        <f t="shared" si="3"/>
        <v>56.94</v>
      </c>
      <c r="U6" s="34">
        <f t="shared" si="3"/>
        <v>258.70999999999998</v>
      </c>
      <c r="V6" s="34">
        <f t="shared" si="3"/>
        <v>227</v>
      </c>
      <c r="W6" s="34">
        <f t="shared" si="3"/>
        <v>0.08</v>
      </c>
      <c r="X6" s="34">
        <f t="shared" si="3"/>
        <v>2837.5</v>
      </c>
      <c r="Y6" s="35">
        <f>IF(Y7="",NA(),Y7)</f>
        <v>80.790000000000006</v>
      </c>
      <c r="Z6" s="35">
        <f t="shared" ref="Z6:AH6" si="4">IF(Z7="",NA(),Z7)</f>
        <v>93.27</v>
      </c>
      <c r="AA6" s="35">
        <f t="shared" si="4"/>
        <v>92.85</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392.76</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92.75</v>
      </c>
      <c r="BR6" s="35">
        <f t="shared" ref="BR6:BZ6" si="8">IF(BR7="",NA(),BR7)</f>
        <v>100</v>
      </c>
      <c r="BS6" s="35">
        <f t="shared" si="8"/>
        <v>80.28</v>
      </c>
      <c r="BT6" s="35">
        <f t="shared" si="8"/>
        <v>99.98</v>
      </c>
      <c r="BU6" s="35">
        <f t="shared" si="8"/>
        <v>100</v>
      </c>
      <c r="BV6" s="35">
        <f t="shared" si="8"/>
        <v>55.32</v>
      </c>
      <c r="BW6" s="35">
        <f t="shared" si="8"/>
        <v>59.8</v>
      </c>
      <c r="BX6" s="35">
        <f t="shared" si="8"/>
        <v>57.77</v>
      </c>
      <c r="BY6" s="35">
        <f t="shared" si="8"/>
        <v>57.31</v>
      </c>
      <c r="BZ6" s="35">
        <f t="shared" si="8"/>
        <v>57.08</v>
      </c>
      <c r="CA6" s="34" t="str">
        <f>IF(CA7="","",IF(CA7="-","【-】","【"&amp;SUBSTITUTE(TEXT(CA7,"#,##0.00"),"-","△")&amp;"】"))</f>
        <v>【60.94】</v>
      </c>
      <c r="CB6" s="35">
        <f>IF(CB7="",NA(),CB7)</f>
        <v>211.18</v>
      </c>
      <c r="CC6" s="35">
        <f t="shared" ref="CC6:CK6" si="9">IF(CC7="",NA(),CC7)</f>
        <v>195.79</v>
      </c>
      <c r="CD6" s="35">
        <f t="shared" si="9"/>
        <v>270.39</v>
      </c>
      <c r="CE6" s="35">
        <f t="shared" si="9"/>
        <v>219.13</v>
      </c>
      <c r="CF6" s="35">
        <f t="shared" si="9"/>
        <v>222.33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65.17</v>
      </c>
      <c r="CN6" s="35">
        <f t="shared" ref="CN6:CV6" si="10">IF(CN7="",NA(),CN7)</f>
        <v>69.66</v>
      </c>
      <c r="CO6" s="35">
        <f t="shared" si="10"/>
        <v>59.55</v>
      </c>
      <c r="CP6" s="35">
        <f t="shared" si="10"/>
        <v>58.43</v>
      </c>
      <c r="CQ6" s="35">
        <f t="shared" si="10"/>
        <v>60.67</v>
      </c>
      <c r="CR6" s="35">
        <f t="shared" si="10"/>
        <v>60.65</v>
      </c>
      <c r="CS6" s="35">
        <f t="shared" si="10"/>
        <v>51.75</v>
      </c>
      <c r="CT6" s="35">
        <f t="shared" si="10"/>
        <v>50.68</v>
      </c>
      <c r="CU6" s="35">
        <f t="shared" si="10"/>
        <v>50.14</v>
      </c>
      <c r="CV6" s="35">
        <f t="shared" si="10"/>
        <v>54.83</v>
      </c>
      <c r="CW6" s="34" t="str">
        <f>IF(CW7="","",IF(CW7="-","【-】","【"&amp;SUBSTITUTE(TEXT(CW7,"#,##0.00"),"-","△")&amp;"】"))</f>
        <v>【54.84】</v>
      </c>
      <c r="CX6" s="35">
        <f>IF(CX7="",NA(),CX7)</f>
        <v>99.59</v>
      </c>
      <c r="CY6" s="35">
        <f t="shared" ref="CY6:DG6" si="11">IF(CY7="",NA(),CY7)</f>
        <v>99.58</v>
      </c>
      <c r="CZ6" s="35">
        <f t="shared" si="11"/>
        <v>99.58</v>
      </c>
      <c r="DA6" s="35">
        <f t="shared" si="11"/>
        <v>99.57</v>
      </c>
      <c r="DB6" s="35">
        <f t="shared" si="11"/>
        <v>99.56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313726</v>
      </c>
      <c r="D7" s="37">
        <v>47</v>
      </c>
      <c r="E7" s="37">
        <v>17</v>
      </c>
      <c r="F7" s="37">
        <v>5</v>
      </c>
      <c r="G7" s="37">
        <v>0</v>
      </c>
      <c r="H7" s="37" t="s">
        <v>98</v>
      </c>
      <c r="I7" s="37" t="s">
        <v>99</v>
      </c>
      <c r="J7" s="37" t="s">
        <v>100</v>
      </c>
      <c r="K7" s="37" t="s">
        <v>101</v>
      </c>
      <c r="L7" s="37" t="s">
        <v>102</v>
      </c>
      <c r="M7" s="37" t="s">
        <v>103</v>
      </c>
      <c r="N7" s="38" t="s">
        <v>104</v>
      </c>
      <c r="O7" s="38" t="s">
        <v>105</v>
      </c>
      <c r="P7" s="38">
        <v>1.54</v>
      </c>
      <c r="Q7" s="38">
        <v>100</v>
      </c>
      <c r="R7" s="38">
        <v>4110</v>
      </c>
      <c r="S7" s="38">
        <v>14731</v>
      </c>
      <c r="T7" s="38">
        <v>56.94</v>
      </c>
      <c r="U7" s="38">
        <v>258.70999999999998</v>
      </c>
      <c r="V7" s="38">
        <v>227</v>
      </c>
      <c r="W7" s="38">
        <v>0.08</v>
      </c>
      <c r="X7" s="38">
        <v>2837.5</v>
      </c>
      <c r="Y7" s="38">
        <v>80.790000000000006</v>
      </c>
      <c r="Z7" s="38">
        <v>93.27</v>
      </c>
      <c r="AA7" s="38">
        <v>92.85</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392.76</v>
      </c>
      <c r="BG7" s="38">
        <v>0</v>
      </c>
      <c r="BH7" s="38">
        <v>0</v>
      </c>
      <c r="BI7" s="38">
        <v>0</v>
      </c>
      <c r="BJ7" s="38">
        <v>0</v>
      </c>
      <c r="BK7" s="38">
        <v>974.93</v>
      </c>
      <c r="BL7" s="38">
        <v>855.8</v>
      </c>
      <c r="BM7" s="38">
        <v>789.46</v>
      </c>
      <c r="BN7" s="38">
        <v>826.83</v>
      </c>
      <c r="BO7" s="38">
        <v>867.83</v>
      </c>
      <c r="BP7" s="38">
        <v>832.52</v>
      </c>
      <c r="BQ7" s="38">
        <v>92.75</v>
      </c>
      <c r="BR7" s="38">
        <v>100</v>
      </c>
      <c r="BS7" s="38">
        <v>80.28</v>
      </c>
      <c r="BT7" s="38">
        <v>99.98</v>
      </c>
      <c r="BU7" s="38">
        <v>100</v>
      </c>
      <c r="BV7" s="38">
        <v>55.32</v>
      </c>
      <c r="BW7" s="38">
        <v>59.8</v>
      </c>
      <c r="BX7" s="38">
        <v>57.77</v>
      </c>
      <c r="BY7" s="38">
        <v>57.31</v>
      </c>
      <c r="BZ7" s="38">
        <v>57.08</v>
      </c>
      <c r="CA7" s="38">
        <v>60.94</v>
      </c>
      <c r="CB7" s="38">
        <v>211.18</v>
      </c>
      <c r="CC7" s="38">
        <v>195.79</v>
      </c>
      <c r="CD7" s="38">
        <v>270.39</v>
      </c>
      <c r="CE7" s="38">
        <v>219.13</v>
      </c>
      <c r="CF7" s="38">
        <v>222.33</v>
      </c>
      <c r="CG7" s="38">
        <v>283.17</v>
      </c>
      <c r="CH7" s="38">
        <v>263.76</v>
      </c>
      <c r="CI7" s="38">
        <v>274.35000000000002</v>
      </c>
      <c r="CJ7" s="38">
        <v>273.52</v>
      </c>
      <c r="CK7" s="38">
        <v>274.99</v>
      </c>
      <c r="CL7" s="38">
        <v>253.04</v>
      </c>
      <c r="CM7" s="38">
        <v>65.17</v>
      </c>
      <c r="CN7" s="38">
        <v>69.66</v>
      </c>
      <c r="CO7" s="38">
        <v>59.55</v>
      </c>
      <c r="CP7" s="38">
        <v>58.43</v>
      </c>
      <c r="CQ7" s="38">
        <v>60.67</v>
      </c>
      <c r="CR7" s="38">
        <v>60.65</v>
      </c>
      <c r="CS7" s="38">
        <v>51.75</v>
      </c>
      <c r="CT7" s="38">
        <v>50.68</v>
      </c>
      <c r="CU7" s="38">
        <v>50.14</v>
      </c>
      <c r="CV7" s="38">
        <v>54.83</v>
      </c>
      <c r="CW7" s="38">
        <v>54.84</v>
      </c>
      <c r="CX7" s="38">
        <v>99.59</v>
      </c>
      <c r="CY7" s="38">
        <v>99.58</v>
      </c>
      <c r="CZ7" s="38">
        <v>99.58</v>
      </c>
      <c r="DA7" s="38">
        <v>99.57</v>
      </c>
      <c r="DB7" s="38">
        <v>99.56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2021-12-03T08:00:42Z</dcterms:created>
  <dcterms:modified xsi:type="dcterms:W3CDTF">2022-01-19T02:43:52Z</dcterms:modified>
  <cp:category/>
</cp:coreProperties>
</file>