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Cc3b1JoAu9sM0nj1i2vbCEhbkCLov8EFIOlDMq1dTq80LBDXM8CfMhHvafVdSN91ZWVLRmmSD2VDQrssqwzBg==" workbookSaltValue="njkg32KXNvMjr/Yh3q7VH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<sst xmlns="http://schemas.openxmlformats.org/spreadsheetml/2006/main" xmlns:r="http://schemas.openxmlformats.org/officeDocument/2006/relationships" count="116" uniqueCount="116">
  <si>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</si>
  <si>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</si>
  <si>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</si>
  <si>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</si>
  <si>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</si>
  <si>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</si>
  <si>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</si>
  <si>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</si>
  <si>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</si>
  <si>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</si>
  <si>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</si>
  <si>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</si>
  <si>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</si>
  <si>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</si>
  <si>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</si>
  <si>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</si>
  <si>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</si>
  <si>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</si>
  <si>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</si>
  <si>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</si>
  <si>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</si>
  <si>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</si>
  <si>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</si>
  <si>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</si>
  <si>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</si>
  <si>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</si>
  <si>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</si>
  <si>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</si>
  <si>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</si>
  <si>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</si>
  <si>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</si>
  <si>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</si>
  <si>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</si>
  <si>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</si>
  <si>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</si>
  <si>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</si>
  <si>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</si>
  <si>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</si>
  <si>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</si>
  <si>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</si>
  <si>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</si>
  <si>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</si>
  <si>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</si>
  <si>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</si>
  <si>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</si>
  <si>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</si>
  <si>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</si>
  <si>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</si>
  <si>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</si>
  <si>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</si>
  <si>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</si>
  <si>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</si>
  <si>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</si>
  <si>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</si>
  <si>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</si>
  <si>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</si>
  <si>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</si>
  <si>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</si>
  <si>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</si>
  <si>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</si>
  <si>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</si>
  <si>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</si>
  <si>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</si>
  <si>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　経費回収率は100%に近い状況であり、施設利用率も整備人口の増加により微増ではあるものの、今後の人口減少により施設利用率は減少するため、農集の統合により効率的に施設運用していくことを計画する。
　また、水洗化率については、整備に合わせた接続人口の増加により伸びがあったが、管渠整備が概成したいま、100%を目指し更なる接続勧奨が必要である。</t>
    <rPh sb="12" eb="13">
      <t>チカ</t>
    </rPh>
    <rPh sb="14" eb="16">
      <t>ジョウキョウ</t>
    </rPh>
    <phoneticPr fontId="1"/>
  </si>
  <si>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</si>
  <si>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</si>
  <si>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</si>
  <si>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</si>
  <si>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</si>
  <si>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</si>
  <si>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</si>
  <si>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</si>
  <si>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</si>
  <si>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</si>
  <si>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</si>
  <si>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</si>
  <si>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</si>
  <si>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</si>
  <si>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</si>
  <si>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</si>
  <si>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</si>
  <si>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</si>
  <si>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</si>
  <si>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</si>
  <si>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</si>
  <si>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</si>
  <si>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</si>
  <si>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</si>
  <si>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</si>
  <si>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</si>
  <si>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</si>
  <si>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</si>
  <si>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</si>
  <si>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</si>
  <si>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</si>
  <si>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</si>
  <si>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</si>
  <si>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</si>
  <si>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琴浦町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</si>
  <si>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</si>
  <si>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</si>
  <si>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</si>
  <si>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</si>
  <si>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</si>
  <si>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</si>
  <si>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</si>
  <si>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</si>
  <si>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</si>
  <si>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</si>
  <si>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</si>
  <si>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</si>
  <si>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</si>
  <si>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</si>
  <si>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</si>
  <si>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経営戦略にもとづき、経営改善に努める。
　使用料収入を増加させるため、未接続世帯に対する接続促進の取り組みを強化し水洗化率の向上を図る。
　施設のライフサイクルコストを低下させるため、施設の計画的な点検、調査を行い、施設更新を行う。その他、契約、物品購入、汚泥処理などを見直し費用の削減に努める。
　令和4年度から公営企業会計へ移行するため、移行に合わせて適正な使用料収入の水準の見直しを行う。</t>
  </si>
  <si>
    <t>　供用開始は平成14年度であり管渠の計画的な更新は行っていない。
　処理施設については、ストックマネジメント計画を策定済であり、維持修繕基準をもとに計画的な点検、調査、更新を行う。</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</si>
</sst>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9.e-002</c:v>
                </c:pt>
                <c:pt idx="2">
                  <c:v>0.13</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42.21</c:v>
                </c:pt>
                <c:pt idx="1">
                  <c:v>44</c:v>
                </c:pt>
                <c:pt idx="2">
                  <c:v>45.5</c:v>
                </c:pt>
                <c:pt idx="3">
                  <c:v>47.25</c:v>
                </c:pt>
                <c:pt idx="4">
                  <c:v>48.46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37.72</c:v>
                </c:pt>
                <c:pt idx="1">
                  <c:v>43.36</c:v>
                </c:pt>
                <c:pt idx="2">
                  <c:v>42.56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74.34</c:v>
                </c:pt>
                <c:pt idx="1">
                  <c:v>72.2</c:v>
                </c:pt>
                <c:pt idx="2">
                  <c:v>70.290000000000006</c:v>
                </c:pt>
                <c:pt idx="3">
                  <c:v>77.23</c:v>
                </c:pt>
                <c:pt idx="4">
                  <c:v>77.47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68.459999999999994</c:v>
                </c:pt>
                <c:pt idx="1">
                  <c:v>83.06</c:v>
                </c:pt>
                <c:pt idx="2">
                  <c:v>83.32</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4620.3100000000004</c:v>
                </c:pt>
                <c:pt idx="1">
                  <c:v>1373.35</c:v>
                </c:pt>
                <c:pt idx="2">
                  <c:v>1119.3800000000001</c:v>
                </c:pt>
                <c:pt idx="3">
                  <c:v>880.68</c:v>
                </c:pt>
                <c:pt idx="4">
                  <c:v>825.23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1592.72</c:v>
                </c:pt>
                <c:pt idx="1">
                  <c:v>1243.71</c:v>
                </c:pt>
                <c:pt idx="2">
                  <c:v>1194.1500000000001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93.53</c:v>
                </c:pt>
                <c:pt idx="1">
                  <c:v>87.09</c:v>
                </c:pt>
                <c:pt idx="2">
                  <c:v>90.69</c:v>
                </c:pt>
                <c:pt idx="3">
                  <c:v>96.55</c:v>
                </c:pt>
                <c:pt idx="4">
                  <c:v>99.84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53.7</c:v>
                </c:pt>
                <c:pt idx="1">
                  <c:v>74.3</c:v>
                </c:pt>
                <c:pt idx="2">
                  <c:v>72.260000000000005</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198.84</c:v>
                </c:pt>
                <c:pt idx="1">
                  <c:v>219.53</c:v>
                </c:pt>
                <c:pt idx="2">
                  <c:v>210.52</c:v>
                </c:pt>
                <c:pt idx="3">
                  <c:v>200.05</c:v>
                </c:pt>
                <c:pt idx="4">
                  <c:v>193.16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300.35000000000002</c:v>
                </c:pt>
                <c:pt idx="1">
                  <c:v>221.81</c:v>
                </c:pt>
                <c:pt idx="2">
                  <c:v>230.02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D30" zoomScale="85" zoomScaleNormal="8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17026</v>
      </c>
      <c r="AM8" s="22"/>
      <c r="AN8" s="22"/>
      <c r="AO8" s="22"/>
      <c r="AP8" s="22"/>
      <c r="AQ8" s="22"/>
      <c r="AR8" s="22"/>
      <c r="AS8" s="22"/>
      <c r="AT8" s="7">
        <f>データ!T6</f>
        <v>139.97</v>
      </c>
      <c r="AU8" s="7"/>
      <c r="AV8" s="7"/>
      <c r="AW8" s="7"/>
      <c r="AX8" s="7"/>
      <c r="AY8" s="7"/>
      <c r="AZ8" s="7"/>
      <c r="BA8" s="7"/>
      <c r="BB8" s="7">
        <f>データ!U6</f>
        <v>121.64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33.46</v>
      </c>
      <c r="Q10" s="7"/>
      <c r="R10" s="7"/>
      <c r="S10" s="7"/>
      <c r="T10" s="7"/>
      <c r="U10" s="7"/>
      <c r="V10" s="7"/>
      <c r="W10" s="7">
        <f>データ!Q6</f>
        <v>100</v>
      </c>
      <c r="X10" s="7"/>
      <c r="Y10" s="7"/>
      <c r="Z10" s="7"/>
      <c r="AA10" s="7"/>
      <c r="AB10" s="7"/>
      <c r="AC10" s="7"/>
      <c r="AD10" s="22">
        <f>データ!R6</f>
        <v>3850</v>
      </c>
      <c r="AE10" s="22"/>
      <c r="AF10" s="22"/>
      <c r="AG10" s="22"/>
      <c r="AH10" s="22"/>
      <c r="AI10" s="22"/>
      <c r="AJ10" s="22"/>
      <c r="AK10" s="2"/>
      <c r="AL10" s="22">
        <f>データ!V6</f>
        <v>5651</v>
      </c>
      <c r="AM10" s="22"/>
      <c r="AN10" s="22"/>
      <c r="AO10" s="22"/>
      <c r="AP10" s="22"/>
      <c r="AQ10" s="22"/>
      <c r="AR10" s="22"/>
      <c r="AS10" s="22"/>
      <c r="AT10" s="7">
        <f>データ!W6</f>
        <v>2.42</v>
      </c>
      <c r="AU10" s="7"/>
      <c r="AV10" s="7"/>
      <c r="AW10" s="7"/>
      <c r="AX10" s="7"/>
      <c r="AY10" s="7"/>
      <c r="AZ10" s="7"/>
      <c r="BA10" s="7"/>
      <c r="BB10" s="7">
        <f>データ!X6</f>
        <v>2335.12</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63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【1,260.21】</v>
      </c>
      <c r="I86" s="12" t="str">
        <f>データ!CA6</f>
        <v>【75.29】</v>
      </c>
      <c r="J86" s="12" t="str">
        <f>データ!CL6</f>
        <v>【215.41】</v>
      </c>
      <c r="K86" s="12" t="str">
        <f>データ!CW6</f>
        <v>【42.90】</v>
      </c>
      <c r="L86" s="12" t="str">
        <f>データ!DH6</f>
        <v>【84.75】</v>
      </c>
      <c r="M86" s="12" t="s">
        <v>42</v>
      </c>
      <c r="N86" s="12" t="s">
        <v>42</v>
      </c>
      <c r="O86" s="12" t="str">
        <f>データ!EO6</f>
        <v>【0.30】</v>
      </c>
    </row>
  </sheetData>
  <sheetProtection algorithmName="SHA-512" hashValue="C+ngA9d6BkJtxnrd90BwlyXfcksd5l2B7WzlqmexkE9N/6Yd+mfbK4tn7a8ul715oMKkg5/ORmkolofpAMV5UA==" saltValue="KcmPGve7D7fQLOYS4APzh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35</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16</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58</v>
      </c>
      <c r="I5" s="71" t="s">
        <v>72</v>
      </c>
      <c r="J5" s="71" t="s">
        <v>73</v>
      </c>
      <c r="K5" s="71" t="s">
        <v>74</v>
      </c>
      <c r="L5" s="71" t="s">
        <v>75</v>
      </c>
      <c r="M5" s="71" t="s">
        <v>7</v>
      </c>
      <c r="N5" s="71" t="s">
        <v>76</v>
      </c>
      <c r="O5" s="71" t="s">
        <v>77</v>
      </c>
      <c r="P5" s="71" t="s">
        <v>78</v>
      </c>
      <c r="Q5" s="71" t="s">
        <v>79</v>
      </c>
      <c r="R5" s="71" t="s">
        <v>80</v>
      </c>
      <c r="S5" s="71" t="s">
        <v>81</v>
      </c>
      <c r="T5" s="71" t="s">
        <v>82</v>
      </c>
      <c r="U5" s="71" t="s">
        <v>66</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45</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2020</v>
      </c>
      <c r="C6" s="65">
        <f t="shared" si="1"/>
        <v>313718</v>
      </c>
      <c r="D6" s="65">
        <f t="shared" si="1"/>
        <v>47</v>
      </c>
      <c r="E6" s="65">
        <f t="shared" si="1"/>
        <v>17</v>
      </c>
      <c r="F6" s="65">
        <f t="shared" si="1"/>
        <v>4</v>
      </c>
      <c r="G6" s="65">
        <f t="shared" si="1"/>
        <v>0</v>
      </c>
      <c r="H6" s="65" t="str">
        <f t="shared" si="1"/>
        <v>鳥取県　琴浦町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33.46</v>
      </c>
      <c r="Q6" s="74">
        <f t="shared" si="1"/>
        <v>100</v>
      </c>
      <c r="R6" s="74">
        <f t="shared" si="1"/>
        <v>3850</v>
      </c>
      <c r="S6" s="74">
        <f t="shared" si="1"/>
        <v>17026</v>
      </c>
      <c r="T6" s="74">
        <f t="shared" si="1"/>
        <v>139.97</v>
      </c>
      <c r="U6" s="74">
        <f t="shared" si="1"/>
        <v>121.64</v>
      </c>
      <c r="V6" s="74">
        <f t="shared" si="1"/>
        <v>5651</v>
      </c>
      <c r="W6" s="74">
        <f t="shared" si="1"/>
        <v>2.42</v>
      </c>
      <c r="X6" s="74">
        <f t="shared" si="1"/>
        <v>2335.12</v>
      </c>
      <c r="Y6" s="82">
        <f t="shared" ref="Y6:AH6" si="2">IF(Y7="",NA(),Y7)</f>
        <v>100</v>
      </c>
      <c r="Z6" s="82">
        <f t="shared" si="2"/>
        <v>100</v>
      </c>
      <c r="AA6" s="82">
        <f t="shared" si="2"/>
        <v>100</v>
      </c>
      <c r="AB6" s="82">
        <f t="shared" si="2"/>
        <v>100</v>
      </c>
      <c r="AC6" s="82">
        <f t="shared" si="2"/>
        <v>100.8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4620.3100000000004</v>
      </c>
      <c r="BG6" s="82">
        <f t="shared" si="5"/>
        <v>1373.35</v>
      </c>
      <c r="BH6" s="82">
        <f t="shared" si="5"/>
        <v>1119.3800000000001</v>
      </c>
      <c r="BI6" s="82">
        <f t="shared" si="5"/>
        <v>880.68</v>
      </c>
      <c r="BJ6" s="82">
        <f t="shared" si="5"/>
        <v>825.23</v>
      </c>
      <c r="BK6" s="82">
        <f t="shared" si="5"/>
        <v>1592.72</v>
      </c>
      <c r="BL6" s="82">
        <f t="shared" si="5"/>
        <v>1243.71</v>
      </c>
      <c r="BM6" s="82">
        <f t="shared" si="5"/>
        <v>1194.1500000000001</v>
      </c>
      <c r="BN6" s="82">
        <f t="shared" si="5"/>
        <v>1206.79</v>
      </c>
      <c r="BO6" s="82">
        <f t="shared" si="5"/>
        <v>1258.43</v>
      </c>
      <c r="BP6" s="74" t="str">
        <f>IF(BP7="","",IF(BP7="-","【-】","【"&amp;SUBSTITUTE(TEXT(BP7,"#,##0.00"),"-","△")&amp;"】"))</f>
        <v>【1,260.21】</v>
      </c>
      <c r="BQ6" s="82">
        <f t="shared" ref="BQ6:BZ6" si="6">IF(BQ7="",NA(),BQ7)</f>
        <v>93.53</v>
      </c>
      <c r="BR6" s="82">
        <f t="shared" si="6"/>
        <v>87.09</v>
      </c>
      <c r="BS6" s="82">
        <f t="shared" si="6"/>
        <v>90.69</v>
      </c>
      <c r="BT6" s="82">
        <f t="shared" si="6"/>
        <v>96.55</v>
      </c>
      <c r="BU6" s="82">
        <f t="shared" si="6"/>
        <v>99.84</v>
      </c>
      <c r="BV6" s="82">
        <f t="shared" si="6"/>
        <v>53.7</v>
      </c>
      <c r="BW6" s="82">
        <f t="shared" si="6"/>
        <v>74.3</v>
      </c>
      <c r="BX6" s="82">
        <f t="shared" si="6"/>
        <v>72.260000000000005</v>
      </c>
      <c r="BY6" s="82">
        <f t="shared" si="6"/>
        <v>71.84</v>
      </c>
      <c r="BZ6" s="82">
        <f t="shared" si="6"/>
        <v>73.36</v>
      </c>
      <c r="CA6" s="74" t="str">
        <f>IF(CA7="","",IF(CA7="-","【-】","【"&amp;SUBSTITUTE(TEXT(CA7,"#,##0.00"),"-","△")&amp;"】"))</f>
        <v>【75.29】</v>
      </c>
      <c r="CB6" s="82">
        <f t="shared" ref="CB6:CK6" si="7">IF(CB7="",NA(),CB7)</f>
        <v>198.84</v>
      </c>
      <c r="CC6" s="82">
        <f t="shared" si="7"/>
        <v>219.53</v>
      </c>
      <c r="CD6" s="82">
        <f t="shared" si="7"/>
        <v>210.52</v>
      </c>
      <c r="CE6" s="82">
        <f t="shared" si="7"/>
        <v>200.05</v>
      </c>
      <c r="CF6" s="82">
        <f t="shared" si="7"/>
        <v>193.16</v>
      </c>
      <c r="CG6" s="82">
        <f t="shared" si="7"/>
        <v>300.35000000000002</v>
      </c>
      <c r="CH6" s="82">
        <f t="shared" si="7"/>
        <v>221.81</v>
      </c>
      <c r="CI6" s="82">
        <f t="shared" si="7"/>
        <v>230.02</v>
      </c>
      <c r="CJ6" s="82">
        <f t="shared" si="7"/>
        <v>228.47</v>
      </c>
      <c r="CK6" s="82">
        <f t="shared" si="7"/>
        <v>224.88</v>
      </c>
      <c r="CL6" s="74" t="str">
        <f>IF(CL7="","",IF(CL7="-","【-】","【"&amp;SUBSTITUTE(TEXT(CL7,"#,##0.00"),"-","△")&amp;"】"))</f>
        <v>【215.41】</v>
      </c>
      <c r="CM6" s="82">
        <f t="shared" ref="CM6:CV6" si="8">IF(CM7="",NA(),CM7)</f>
        <v>42.21</v>
      </c>
      <c r="CN6" s="82">
        <f t="shared" si="8"/>
        <v>44</v>
      </c>
      <c r="CO6" s="82">
        <f t="shared" si="8"/>
        <v>45.5</v>
      </c>
      <c r="CP6" s="82">
        <f t="shared" si="8"/>
        <v>47.25</v>
      </c>
      <c r="CQ6" s="82">
        <f t="shared" si="8"/>
        <v>48.46</v>
      </c>
      <c r="CR6" s="82">
        <f t="shared" si="8"/>
        <v>37.72</v>
      </c>
      <c r="CS6" s="82">
        <f t="shared" si="8"/>
        <v>43.36</v>
      </c>
      <c r="CT6" s="82">
        <f t="shared" si="8"/>
        <v>42.56</v>
      </c>
      <c r="CU6" s="82">
        <f t="shared" si="8"/>
        <v>42.47</v>
      </c>
      <c r="CV6" s="82">
        <f t="shared" si="8"/>
        <v>42.4</v>
      </c>
      <c r="CW6" s="74" t="str">
        <f>IF(CW7="","",IF(CW7="-","【-】","【"&amp;SUBSTITUTE(TEXT(CW7,"#,##0.00"),"-","△")&amp;"】"))</f>
        <v>【42.90】</v>
      </c>
      <c r="CX6" s="82">
        <f t="shared" ref="CX6:DG6" si="9">IF(CX7="",NA(),CX7)</f>
        <v>74.34</v>
      </c>
      <c r="CY6" s="82">
        <f t="shared" si="9"/>
        <v>72.2</v>
      </c>
      <c r="CZ6" s="82">
        <f t="shared" si="9"/>
        <v>70.290000000000006</v>
      </c>
      <c r="DA6" s="82">
        <f t="shared" si="9"/>
        <v>77.23</v>
      </c>
      <c r="DB6" s="82">
        <f t="shared" si="9"/>
        <v>77.47</v>
      </c>
      <c r="DC6" s="82">
        <f t="shared" si="9"/>
        <v>68.459999999999994</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0.13</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313718</v>
      </c>
      <c r="D7" s="66">
        <v>47</v>
      </c>
      <c r="E7" s="66">
        <v>17</v>
      </c>
      <c r="F7" s="66">
        <v>4</v>
      </c>
      <c r="G7" s="66">
        <v>0</v>
      </c>
      <c r="H7" s="66" t="s">
        <v>98</v>
      </c>
      <c r="I7" s="66" t="s">
        <v>99</v>
      </c>
      <c r="J7" s="66" t="s">
        <v>100</v>
      </c>
      <c r="K7" s="66" t="s">
        <v>13</v>
      </c>
      <c r="L7" s="66" t="s">
        <v>101</v>
      </c>
      <c r="M7" s="66" t="s">
        <v>102</v>
      </c>
      <c r="N7" s="75" t="s">
        <v>42</v>
      </c>
      <c r="O7" s="75" t="s">
        <v>103</v>
      </c>
      <c r="P7" s="75">
        <v>33.46</v>
      </c>
      <c r="Q7" s="75">
        <v>100</v>
      </c>
      <c r="R7" s="75">
        <v>3850</v>
      </c>
      <c r="S7" s="75">
        <v>17026</v>
      </c>
      <c r="T7" s="75">
        <v>139.97</v>
      </c>
      <c r="U7" s="75">
        <v>121.64</v>
      </c>
      <c r="V7" s="75">
        <v>5651</v>
      </c>
      <c r="W7" s="75">
        <v>2.42</v>
      </c>
      <c r="X7" s="75">
        <v>2335.12</v>
      </c>
      <c r="Y7" s="75">
        <v>100</v>
      </c>
      <c r="Z7" s="75">
        <v>100</v>
      </c>
      <c r="AA7" s="75">
        <v>100</v>
      </c>
      <c r="AB7" s="75">
        <v>100</v>
      </c>
      <c r="AC7" s="75">
        <v>100.8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4620.3100000000004</v>
      </c>
      <c r="BG7" s="75">
        <v>1373.35</v>
      </c>
      <c r="BH7" s="75">
        <v>1119.3800000000001</v>
      </c>
      <c r="BI7" s="75">
        <v>880.68</v>
      </c>
      <c r="BJ7" s="75">
        <v>825.23</v>
      </c>
      <c r="BK7" s="75">
        <v>1592.72</v>
      </c>
      <c r="BL7" s="75">
        <v>1243.71</v>
      </c>
      <c r="BM7" s="75">
        <v>1194.1500000000001</v>
      </c>
      <c r="BN7" s="75">
        <v>1206.79</v>
      </c>
      <c r="BO7" s="75">
        <v>1258.43</v>
      </c>
      <c r="BP7" s="75">
        <v>1260.21</v>
      </c>
      <c r="BQ7" s="75">
        <v>93.53</v>
      </c>
      <c r="BR7" s="75">
        <v>87.09</v>
      </c>
      <c r="BS7" s="75">
        <v>90.69</v>
      </c>
      <c r="BT7" s="75">
        <v>96.55</v>
      </c>
      <c r="BU7" s="75">
        <v>99.84</v>
      </c>
      <c r="BV7" s="75">
        <v>53.7</v>
      </c>
      <c r="BW7" s="75">
        <v>74.3</v>
      </c>
      <c r="BX7" s="75">
        <v>72.260000000000005</v>
      </c>
      <c r="BY7" s="75">
        <v>71.84</v>
      </c>
      <c r="BZ7" s="75">
        <v>73.36</v>
      </c>
      <c r="CA7" s="75">
        <v>75.290000000000006</v>
      </c>
      <c r="CB7" s="75">
        <v>198.84</v>
      </c>
      <c r="CC7" s="75">
        <v>219.53</v>
      </c>
      <c r="CD7" s="75">
        <v>210.52</v>
      </c>
      <c r="CE7" s="75">
        <v>200.05</v>
      </c>
      <c r="CF7" s="75">
        <v>193.16</v>
      </c>
      <c r="CG7" s="75">
        <v>300.35000000000002</v>
      </c>
      <c r="CH7" s="75">
        <v>221.81</v>
      </c>
      <c r="CI7" s="75">
        <v>230.02</v>
      </c>
      <c r="CJ7" s="75">
        <v>228.47</v>
      </c>
      <c r="CK7" s="75">
        <v>224.88</v>
      </c>
      <c r="CL7" s="75">
        <v>215.41</v>
      </c>
      <c r="CM7" s="75">
        <v>42.21</v>
      </c>
      <c r="CN7" s="75">
        <v>44</v>
      </c>
      <c r="CO7" s="75">
        <v>45.5</v>
      </c>
      <c r="CP7" s="75">
        <v>47.25</v>
      </c>
      <c r="CQ7" s="75">
        <v>48.46</v>
      </c>
      <c r="CR7" s="75">
        <v>37.72</v>
      </c>
      <c r="CS7" s="75">
        <v>43.36</v>
      </c>
      <c r="CT7" s="75">
        <v>42.56</v>
      </c>
      <c r="CU7" s="75">
        <v>42.47</v>
      </c>
      <c r="CV7" s="75">
        <v>42.4</v>
      </c>
      <c r="CW7" s="75">
        <v>42.9</v>
      </c>
      <c r="CX7" s="75">
        <v>74.34</v>
      </c>
      <c r="CY7" s="75">
        <v>72.2</v>
      </c>
      <c r="CZ7" s="75">
        <v>70.290000000000006</v>
      </c>
      <c r="DA7" s="75">
        <v>77.23</v>
      </c>
      <c r="DB7" s="75">
        <v>77.47</v>
      </c>
      <c r="DC7" s="75">
        <v>68.459999999999994</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0.13</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入江 佳吾</cp:lastModifiedBy>
  <dcterms:created xsi:type="dcterms:W3CDTF">2021-12-03T07:52:10Z</dcterms:created>
  <dcterms:modified xsi:type="dcterms:W3CDTF">2022-01-18T02:38:31Z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2022-01-18T02:38:31Z</vt:filetime>
  </property>
</Properties>
</file>