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下水係\公営企業経営比較分析表\R2経営比較分析表\【経営比較分析表】2020_313700_47_1718\"/>
    </mc:Choice>
  </mc:AlternateContent>
  <xr:revisionPtr revIDLastSave="0" documentId="13_ncr:1_{65977042-F746-4695-811D-2F83A3D691A4}" xr6:coauthVersionLast="36" xr6:coauthVersionMax="36" xr10:uidLastSave="{00000000-0000-0000-0000-000000000000}"/>
  <workbookProtection workbookAlgorithmName="SHA-512" workbookHashValue="as1EDnZM7mVaOW+NoIYC7GVJg+RKSImoTqUlr/M4MViFdimtQkN5Ugu9pqjDkEU3wXWs6rVoyiNMDenujJL+qg==" workbookSaltValue="E8EVLmGOxY4313QQMXRMUw==" workbookSpinCount="100000" lockStructure="1"/>
  <bookViews>
    <workbookView xWindow="0" yWindow="0" windowWidth="20490" windowHeight="745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R6" i="5"/>
  <c r="Q6" i="5"/>
  <c r="W10" i="4" s="1"/>
  <c r="P6" i="5"/>
  <c r="O6" i="5"/>
  <c r="I10" i="4" s="1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86" i="4"/>
  <c r="H86" i="4"/>
  <c r="E86" i="4"/>
  <c r="AL10" i="4"/>
  <c r="AD10" i="4"/>
  <c r="P10" i="4"/>
  <c r="B10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<sst xmlns="http://schemas.openxmlformats.org/spreadsheetml/2006/main" count="240" uniqueCount="121">
  <si>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</si>
  <si>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</si>
  <si>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</si>
  <si>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</si>
  <si>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</si>
  <si>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</si>
  <si>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</si>
  <si>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</si>
  <si>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</si>
  <si>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</si>
  <si>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</si>
  <si>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</si>
  <si>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</si>
  <si>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</si>
  <si>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</si>
  <si>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</si>
  <si>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</si>
  <si>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</si>
  <si>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</si>
  <si>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</si>
  <si>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</si>
  <si>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</si>
  <si>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</si>
  <si>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</si>
  <si>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</si>
  <si>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</si>
  <si>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</si>
  <si>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</si>
  <si>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</si>
  <si>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</si>
  <si>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</si>
  <si>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</si>
  <si>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</si>
  <si>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</si>
  <si>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</si>
  <si>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</si>
  <si>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</si>
  <si>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</si>
  <si>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</si>
  <si>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</si>
  <si>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</si>
  <si>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</si>
  <si>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</si>
  <si>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</si>
  <si>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</si>
  <si>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</si>
  <si>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</si>
  <si>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</si>
  <si>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</si>
  <si>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</si>
  <si>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</si>
  <si>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</si>
  <si>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</si>
  <si>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</si>
  <si>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</si>
  <si>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</si>
  <si>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</si>
  <si>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</si>
  <si>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</si>
  <si>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</si>
  <si>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</si>
  <si>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</si>
  <si>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</si>
  <si>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</si>
  <si>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</si>
  <si>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</si>
  <si>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</si>
  <si>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</si>
  <si>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</si>
  <si>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</si>
  <si>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</si>
  <si>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</si>
  <si>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</si>
  <si>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</si>
  <si>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</si>
  <si>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</si>
  <si>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</si>
  <si>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</si>
  <si>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</si>
  <si>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</si>
  <si>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</si>
  <si>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</si>
  <si>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</si>
  <si>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</si>
  <si>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</si>
  <si>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</si>
  <si>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</si>
  <si>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</si>
  <si>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</si>
  <si>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</si>
  <si>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</si>
  <si>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</si>
  <si>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</si>
  <si>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</si>
  <si>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</si>
  <si>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</si>
  <si>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</si>
  <si>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</si>
  <si>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</si>
  <si>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湯梨浜町</t>
  </si>
  <si>
    <t>法非適用</t>
  </si>
  <si>
    <t>下水道事業</t>
  </si>
  <si>
    <t>公共下水道</t>
  </si>
  <si>
    <t>Cc1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</si>
  <si>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</si>
  <si>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</si>
  <si>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</si>
  <si>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</si>
  <si>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</si>
  <si>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</si>
  <si>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</si>
  <si>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</si>
  <si>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</si>
  <si>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</si>
  <si>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</si>
  <si>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</si>
  <si>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</si>
  <si>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</si>
  <si>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整備がほぼ完了しており、管渠延長工事もほとんどなく、業務の主体はほぼ維持管理のみとなっている。また、独自の処理場を保有せず、流域下水道への流入のみである。
　収益的収支比率は微増、企業債残高対事業規模比率は減少、経費回収率は増加、汚水処理原価は微減、水洗化率は前年並み。
　企業債償還負担が大きく、汚水処理原価は全国平均と比べ高い状態となっている。</t>
    <rPh sb="1" eb="3">
      <t>セイビ</t>
    </rPh>
    <rPh sb="6" eb="8">
      <t>カンリョウ</t>
    </rPh>
    <rPh sb="13" eb="15">
      <t>カンキョ</t>
    </rPh>
    <rPh sb="15" eb="17">
      <t>エンチョウ</t>
    </rPh>
    <rPh sb="17" eb="19">
      <t>コウジ</t>
    </rPh>
    <rPh sb="27" eb="29">
      <t>ギョウム</t>
    </rPh>
    <rPh sb="30" eb="32">
      <t>シュタイ</t>
    </rPh>
    <rPh sb="35" eb="37">
      <t>イジ</t>
    </rPh>
    <rPh sb="37" eb="39">
      <t>カンリ</t>
    </rPh>
    <rPh sb="51" eb="53">
      <t>ドクジ</t>
    </rPh>
    <rPh sb="54" eb="57">
      <t>ショリジョウ</t>
    </rPh>
    <rPh sb="58" eb="60">
      <t>ホユウ</t>
    </rPh>
    <rPh sb="63" eb="65">
      <t>リュウイキ</t>
    </rPh>
    <rPh sb="65" eb="68">
      <t>ゲスイドウ</t>
    </rPh>
    <rPh sb="70" eb="72">
      <t>リュウニュウ</t>
    </rPh>
    <rPh sb="80" eb="83">
      <t>シュウエキテキ</t>
    </rPh>
    <rPh sb="83" eb="85">
      <t>シュウシ</t>
    </rPh>
    <rPh sb="85" eb="87">
      <t>ヒリツ</t>
    </rPh>
    <rPh sb="88" eb="89">
      <t>ビ</t>
    </rPh>
    <rPh sb="89" eb="90">
      <t>ゾウ</t>
    </rPh>
    <rPh sb="91" eb="93">
      <t>キギョウ</t>
    </rPh>
    <rPh sb="93" eb="94">
      <t>サイ</t>
    </rPh>
    <rPh sb="94" eb="96">
      <t>ザンダカ</t>
    </rPh>
    <rPh sb="96" eb="97">
      <t>タイ</t>
    </rPh>
    <rPh sb="97" eb="99">
      <t>ジギョウ</t>
    </rPh>
    <rPh sb="99" eb="101">
      <t>キボ</t>
    </rPh>
    <rPh sb="101" eb="103">
      <t>ヒリツ</t>
    </rPh>
    <rPh sb="104" eb="106">
      <t>ゲンショウ</t>
    </rPh>
    <rPh sb="107" eb="109">
      <t>ケイヒ</t>
    </rPh>
    <rPh sb="109" eb="111">
      <t>カイシュウ</t>
    </rPh>
    <rPh sb="113" eb="115">
      <t>ゾウカ</t>
    </rPh>
    <rPh sb="116" eb="118">
      <t>オスイ</t>
    </rPh>
    <rPh sb="118" eb="120">
      <t>ショリ</t>
    </rPh>
    <rPh sb="120" eb="122">
      <t>ゲンカ</t>
    </rPh>
    <rPh sb="123" eb="125">
      <t>ビゲン</t>
    </rPh>
    <rPh sb="126" eb="129">
      <t>スイセンカ</t>
    </rPh>
    <rPh sb="129" eb="130">
      <t>リツ</t>
    </rPh>
    <rPh sb="131" eb="133">
      <t>ゼンネン</t>
    </rPh>
    <rPh sb="133" eb="134">
      <t>ナ</t>
    </rPh>
    <rPh sb="138" eb="140">
      <t>キギョウ</t>
    </rPh>
    <rPh sb="140" eb="141">
      <t>サイ</t>
    </rPh>
    <rPh sb="141" eb="143">
      <t>ショウカン</t>
    </rPh>
    <rPh sb="143" eb="145">
      <t>フタン</t>
    </rPh>
    <rPh sb="146" eb="147">
      <t>オオ</t>
    </rPh>
    <rPh sb="150" eb="152">
      <t>オスイ</t>
    </rPh>
    <rPh sb="152" eb="154">
      <t>ショリ</t>
    </rPh>
    <rPh sb="154" eb="156">
      <t>ゲンカ</t>
    </rPh>
    <rPh sb="157" eb="159">
      <t>ゼンコク</t>
    </rPh>
    <rPh sb="159" eb="161">
      <t>ヘイキン</t>
    </rPh>
    <rPh sb="162" eb="163">
      <t>クラ</t>
    </rPh>
    <rPh sb="164" eb="165">
      <t>タカ</t>
    </rPh>
    <rPh sb="166" eb="168">
      <t>ジョウタイ</t>
    </rPh>
    <phoneticPr fontId="4"/>
  </si>
  <si>
    <t>　令和３年４月に料金改定を行うため、「収益的収支比率」「経費回収率」の改善が見込まれる。
　「汚水処理原価」が全国平均より以前として高く、汚水経営健全化及び効率化を図り改善に努める。維持管理費削減のため、近傍の農業集落排水処理施設との統合や広域化を検討していく。</t>
    <rPh sb="1" eb="3">
      <t>レイワ</t>
    </rPh>
    <rPh sb="4" eb="5">
      <t>ネン</t>
    </rPh>
    <rPh sb="6" eb="7">
      <t>ガツ</t>
    </rPh>
    <rPh sb="8" eb="10">
      <t>リョウキン</t>
    </rPh>
    <rPh sb="10" eb="12">
      <t>カイテイ</t>
    </rPh>
    <rPh sb="13" eb="14">
      <t>オコナ</t>
    </rPh>
    <rPh sb="19" eb="22">
      <t>シュウエキテキ</t>
    </rPh>
    <rPh sb="22" eb="24">
      <t>シュウシ</t>
    </rPh>
    <rPh sb="24" eb="26">
      <t>ヒリツ</t>
    </rPh>
    <rPh sb="28" eb="30">
      <t>ケイヒ</t>
    </rPh>
    <rPh sb="30" eb="32">
      <t>カイシュウ</t>
    </rPh>
    <rPh sb="32" eb="33">
      <t>リツ</t>
    </rPh>
    <rPh sb="35" eb="37">
      <t>カイゼン</t>
    </rPh>
    <rPh sb="38" eb="40">
      <t>ミコ</t>
    </rPh>
    <rPh sb="47" eb="49">
      <t>オスイ</t>
    </rPh>
    <rPh sb="49" eb="51">
      <t>ショリ</t>
    </rPh>
    <rPh sb="51" eb="53">
      <t>ゲンカ</t>
    </rPh>
    <rPh sb="55" eb="57">
      <t>ゼンコク</t>
    </rPh>
    <rPh sb="57" eb="59">
      <t>ヘイキン</t>
    </rPh>
    <rPh sb="61" eb="63">
      <t>イゼン</t>
    </rPh>
    <rPh sb="66" eb="67">
      <t>タカ</t>
    </rPh>
    <rPh sb="69" eb="71">
      <t>オスイ</t>
    </rPh>
    <rPh sb="71" eb="73">
      <t>ケイエイ</t>
    </rPh>
    <rPh sb="73" eb="76">
      <t>ケンゼンカ</t>
    </rPh>
    <rPh sb="76" eb="77">
      <t>オヨ</t>
    </rPh>
    <rPh sb="78" eb="81">
      <t>コウリツカ</t>
    </rPh>
    <rPh sb="82" eb="83">
      <t>ハカ</t>
    </rPh>
    <rPh sb="84" eb="86">
      <t>カイゼン</t>
    </rPh>
    <rPh sb="87" eb="88">
      <t>ツト</t>
    </rPh>
    <rPh sb="91" eb="96">
      <t>イジカンリヒ</t>
    </rPh>
    <rPh sb="96" eb="98">
      <t>サクゲン</t>
    </rPh>
    <rPh sb="102" eb="104">
      <t>キンボウ</t>
    </rPh>
    <rPh sb="105" eb="115">
      <t>ノウギョウシュウラクハイスイショリシセツ</t>
    </rPh>
    <rPh sb="117" eb="119">
      <t>トウゴウ</t>
    </rPh>
    <rPh sb="120" eb="123">
      <t>コウイキカ</t>
    </rPh>
    <rPh sb="124" eb="126">
      <t>ケントウ</t>
    </rPh>
    <phoneticPr fontId="4"/>
  </si>
  <si>
    <t>　区域内で管渠の老朽化が進んでいる状況を踏まえ、ストックマネジメント作成し計画的更新を進める。</t>
    <rPh sb="1" eb="4">
      <t>クイキナイ</t>
    </rPh>
    <rPh sb="5" eb="7">
      <t>カンキョ</t>
    </rPh>
    <rPh sb="8" eb="11">
      <t>ロウキュウカ</t>
    </rPh>
    <rPh sb="12" eb="13">
      <t>スス</t>
    </rPh>
    <rPh sb="17" eb="19">
      <t>ジョウキョウ</t>
    </rPh>
    <rPh sb="20" eb="21">
      <t>フ</t>
    </rPh>
    <rPh sb="34" eb="36">
      <t>サクセイ</t>
    </rPh>
    <rPh sb="37" eb="40">
      <t>ケイカクテキ</t>
    </rPh>
    <rPh sb="40" eb="42">
      <t>コウシン</t>
    </rPh>
    <rPh sb="43" eb="44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</si>
</sst>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0.6</c:v>
                </c:pt>
                <c:pt idx="2">
                  <c:v>0.09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7-47CC-B7B9-4C8B1A58D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0.23</c:v>
                </c:pt>
                <c:pt idx="2">
                  <c:v>0.21</c:v>
                </c:pt>
                <c:pt idx="3">
                  <c:v>0.17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E7-47CC-B7B9-4C8B1A58D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58.4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B-4E07-B141-6F2221509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59.35</c:v>
                </c:pt>
                <c:pt idx="1">
                  <c:v>58.4</c:v>
                </c:pt>
                <c:pt idx="2">
                  <c:v>58</c:v>
                </c:pt>
                <c:pt idx="3">
                  <c:v>57.42</c:v>
                </c:pt>
                <c:pt idx="4">
                  <c:v>56.72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B-4E07-B141-6F2221509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98.28</c:v>
                </c:pt>
                <c:pt idx="1">
                  <c:v>98.39</c:v>
                </c:pt>
                <c:pt idx="2">
                  <c:v>98.48</c:v>
                </c:pt>
                <c:pt idx="3">
                  <c:v>98.73</c:v>
                </c:pt>
                <c:pt idx="4">
                  <c:v>98.83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E-4CC0-9C59-C47D4D487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89.88</c:v>
                </c:pt>
                <c:pt idx="1">
                  <c:v>89.68</c:v>
                </c:pt>
                <c:pt idx="2">
                  <c:v>89.79</c:v>
                </c:pt>
                <c:pt idx="3">
                  <c:v>90.42</c:v>
                </c:pt>
                <c:pt idx="4">
                  <c:v>90.72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E-4CC0-9C59-C47D4D487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76.819999999999993</c:v>
                </c:pt>
                <c:pt idx="1">
                  <c:v>78.22</c:v>
                </c:pt>
                <c:pt idx="2">
                  <c:v>79.45</c:v>
                </c:pt>
                <c:pt idx="3">
                  <c:v>78.709999999999994</c:v>
                </c:pt>
                <c:pt idx="4">
                  <c:v>80.760000000000005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1-47A7-A266-910D8B723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41-47A7-A266-910D8B723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C-4324-8B3E-5ABD423BE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C-4324-8B3E-5ABD423BE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B-4224-8AD8-66EC22111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6B-4224-8AD8-66EC22111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E-4CFA-87D7-99891AE01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6E-4CFA-87D7-99891AE01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A-47BE-B488-DC3F5005A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5A-47BE-B488-DC3F5005A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1161.06</c:v>
                </c:pt>
                <c:pt idx="1">
                  <c:v>1506.3</c:v>
                </c:pt>
                <c:pt idx="2">
                  <c:v>1402.25</c:v>
                </c:pt>
                <c:pt idx="3">
                  <c:v>1283.77</c:v>
                </c:pt>
                <c:pt idx="4">
                  <c:v>1190.23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B-4D03-9A3C-46A8D3FF4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716.96</c:v>
                </c:pt>
                <c:pt idx="1">
                  <c:v>799.11</c:v>
                </c:pt>
                <c:pt idx="2">
                  <c:v>768.62</c:v>
                </c:pt>
                <c:pt idx="3">
                  <c:v>789.44</c:v>
                </c:pt>
                <c:pt idx="4">
                  <c:v>789.08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EB-4D03-9A3C-46A8D3FF4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60.34</c:v>
                </c:pt>
                <c:pt idx="1">
                  <c:v>76.75</c:v>
                </c:pt>
                <c:pt idx="2">
                  <c:v>96.18</c:v>
                </c:pt>
                <c:pt idx="3">
                  <c:v>54.43</c:v>
                </c:pt>
                <c:pt idx="4">
                  <c:v>61.25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9D-4766-90D9-79E7BBE63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88.09</c:v>
                </c:pt>
                <c:pt idx="1">
                  <c:v>87.69</c:v>
                </c:pt>
                <c:pt idx="2">
                  <c:v>88.06</c:v>
                </c:pt>
                <c:pt idx="3">
                  <c:v>87.29</c:v>
                </c:pt>
                <c:pt idx="4">
                  <c:v>88.25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9D-4766-90D9-79E7BBE63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287.47000000000003</c:v>
                </c:pt>
                <c:pt idx="1">
                  <c:v>225.67</c:v>
                </c:pt>
                <c:pt idx="2">
                  <c:v>180.97</c:v>
                </c:pt>
                <c:pt idx="3">
                  <c:v>320.75</c:v>
                </c:pt>
                <c:pt idx="4">
                  <c:v>289.01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B-47B1-8FBA-0133A0A28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181.8</c:v>
                </c:pt>
                <c:pt idx="1">
                  <c:v>180.07</c:v>
                </c:pt>
                <c:pt idx="2">
                  <c:v>179.32</c:v>
                </c:pt>
                <c:pt idx="3">
                  <c:v>176.67</c:v>
                </c:pt>
                <c:pt idx="4">
                  <c:v>176.37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EB-47B1-8FBA-0133A0A28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N43" zoomScale="70" zoomScaleNormal="70" workbookViewId="0">
      <selection activeCell="BK53" sqref="BK5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鳥取県　湯梨浜町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Cc1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16741</v>
      </c>
      <c r="AM8" s="69"/>
      <c r="AN8" s="69"/>
      <c r="AO8" s="69"/>
      <c r="AP8" s="69"/>
      <c r="AQ8" s="69"/>
      <c r="AR8" s="69"/>
      <c r="AS8" s="69"/>
      <c r="AT8" s="68">
        <f>データ!T6</f>
        <v>77.94</v>
      </c>
      <c r="AU8" s="68"/>
      <c r="AV8" s="68"/>
      <c r="AW8" s="68"/>
      <c r="AX8" s="68"/>
      <c r="AY8" s="68"/>
      <c r="AZ8" s="68"/>
      <c r="BA8" s="68"/>
      <c r="BB8" s="68">
        <f>データ!U6</f>
        <v>214.79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78</v>
      </c>
      <c r="Q10" s="68"/>
      <c r="R10" s="68"/>
      <c r="S10" s="68"/>
      <c r="T10" s="68"/>
      <c r="U10" s="68"/>
      <c r="V10" s="68"/>
      <c r="W10" s="68">
        <f>データ!Q6</f>
        <v>81.45</v>
      </c>
      <c r="X10" s="68"/>
      <c r="Y10" s="68"/>
      <c r="Z10" s="68"/>
      <c r="AA10" s="68"/>
      <c r="AB10" s="68"/>
      <c r="AC10" s="68"/>
      <c r="AD10" s="69">
        <f>データ!R6</f>
        <v>3345</v>
      </c>
      <c r="AE10" s="69"/>
      <c r="AF10" s="69"/>
      <c r="AG10" s="69"/>
      <c r="AH10" s="69"/>
      <c r="AI10" s="69"/>
      <c r="AJ10" s="69"/>
      <c r="AK10" s="2"/>
      <c r="AL10" s="69">
        <f>データ!V6</f>
        <v>13022</v>
      </c>
      <c r="AM10" s="69"/>
      <c r="AN10" s="69"/>
      <c r="AO10" s="69"/>
      <c r="AP10" s="69"/>
      <c r="AQ10" s="69"/>
      <c r="AR10" s="69"/>
      <c r="AS10" s="69"/>
      <c r="AT10" s="68">
        <f>データ!W6</f>
        <v>4.8</v>
      </c>
      <c r="AU10" s="68"/>
      <c r="AV10" s="68"/>
      <c r="AW10" s="68"/>
      <c r="AX10" s="68"/>
      <c r="AY10" s="68"/>
      <c r="AZ10" s="68"/>
      <c r="BA10" s="68"/>
      <c r="BB10" s="68">
        <f>データ!X6</f>
        <v>2712.92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120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119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【705.21】</v>
      </c>
      <c r="I86" s="26" t="str">
        <f>データ!CA6</f>
        <v>【98.96】</v>
      </c>
      <c r="J86" s="26" t="str">
        <f>データ!CL6</f>
        <v>【134.52】</v>
      </c>
      <c r="K86" s="26" t="str">
        <f>データ!CW6</f>
        <v>【59.57】</v>
      </c>
      <c r="L86" s="26" t="str">
        <f>データ!DH6</f>
        <v>【95.57】</v>
      </c>
      <c r="M86" s="26" t="s">
        <v>44</v>
      </c>
      <c r="N86" s="26" t="s">
        <v>45</v>
      </c>
      <c r="O86" s="26" t="str">
        <f>データ!EO6</f>
        <v>【0.30】</v>
      </c>
    </row>
  </sheetData>
  <sheetProtection algorithmName="SHA-512" hashValue="mweNShVvg5emvj8yZQA9mY1XB8weW+21S6NvHKgwWiMLaWxVgst6HZMDUCzQqJu2GYuY4zWqWW393TGnphunpg==" saltValue="TuSJQSon5koRgnlQtemq4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2020</v>
      </c>
      <c r="C6" s="33">
        <f t="shared" ref="C6:X6" si="3">C7</f>
        <v>313700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鳥取県　湯梨浜町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78</v>
      </c>
      <c r="Q6" s="34">
        <f t="shared" si="3"/>
        <v>81.45</v>
      </c>
      <c r="R6" s="34">
        <f t="shared" si="3"/>
        <v>3345</v>
      </c>
      <c r="S6" s="34">
        <f t="shared" si="3"/>
        <v>16741</v>
      </c>
      <c r="T6" s="34">
        <f t="shared" si="3"/>
        <v>77.94</v>
      </c>
      <c r="U6" s="34">
        <f t="shared" si="3"/>
        <v>214.79</v>
      </c>
      <c r="V6" s="34">
        <f t="shared" si="3"/>
        <v>13022</v>
      </c>
      <c r="W6" s="34">
        <f t="shared" si="3"/>
        <v>4.8</v>
      </c>
      <c r="X6" s="34">
        <f t="shared" si="3"/>
        <v>2712.92</v>
      </c>
      <c r="Y6" s="35">
        <f>IF(Y7="",NA(),Y7)</f>
        <v>76.819999999999993</v>
      </c>
      <c r="Z6" s="35">
        <f t="shared" ref="Z6:AH6" si="4">IF(Z7="",NA(),Z7)</f>
        <v>78.22</v>
      </c>
      <c r="AA6" s="35">
        <f t="shared" si="4"/>
        <v>79.45</v>
      </c>
      <c r="AB6" s="35">
        <f t="shared" si="4"/>
        <v>78.709999999999994</v>
      </c>
      <c r="AC6" s="35">
        <f t="shared" si="4"/>
        <v>80.760000000000005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1161.06</v>
      </c>
      <c r="BG6" s="35">
        <f t="shared" ref="BG6:BO6" si="7">IF(BG7="",NA(),BG7)</f>
        <v>1506.3</v>
      </c>
      <c r="BH6" s="35">
        <f t="shared" si="7"/>
        <v>1402.25</v>
      </c>
      <c r="BI6" s="35">
        <f t="shared" si="7"/>
        <v>1283.77</v>
      </c>
      <c r="BJ6" s="35">
        <f t="shared" si="7"/>
        <v>1190.23</v>
      </c>
      <c r="BK6" s="35">
        <f t="shared" si="7"/>
        <v>716.96</v>
      </c>
      <c r="BL6" s="35">
        <f t="shared" si="7"/>
        <v>799.11</v>
      </c>
      <c r="BM6" s="35">
        <f t="shared" si="7"/>
        <v>768.62</v>
      </c>
      <c r="BN6" s="35">
        <f t="shared" si="7"/>
        <v>789.44</v>
      </c>
      <c r="BO6" s="35">
        <f t="shared" si="7"/>
        <v>789.08</v>
      </c>
      <c r="BP6" s="34" t="str">
        <f>IF(BP7="","",IF(BP7="-","【-】","【"&amp;SUBSTITUTE(TEXT(BP7,"#,##0.00"),"-","△")&amp;"】"))</f>
        <v>【705.21】</v>
      </c>
      <c r="BQ6" s="35">
        <f>IF(BQ7="",NA(),BQ7)</f>
        <v>60.34</v>
      </c>
      <c r="BR6" s="35">
        <f t="shared" ref="BR6:BZ6" si="8">IF(BR7="",NA(),BR7)</f>
        <v>76.75</v>
      </c>
      <c r="BS6" s="35">
        <f t="shared" si="8"/>
        <v>96.18</v>
      </c>
      <c r="BT6" s="35">
        <f t="shared" si="8"/>
        <v>54.43</v>
      </c>
      <c r="BU6" s="35">
        <f t="shared" si="8"/>
        <v>61.25</v>
      </c>
      <c r="BV6" s="35">
        <f t="shared" si="8"/>
        <v>88.09</v>
      </c>
      <c r="BW6" s="35">
        <f t="shared" si="8"/>
        <v>87.69</v>
      </c>
      <c r="BX6" s="35">
        <f t="shared" si="8"/>
        <v>88.06</v>
      </c>
      <c r="BY6" s="35">
        <f t="shared" si="8"/>
        <v>87.29</v>
      </c>
      <c r="BZ6" s="35">
        <f t="shared" si="8"/>
        <v>88.25</v>
      </c>
      <c r="CA6" s="34" t="str">
        <f>IF(CA7="","",IF(CA7="-","【-】","【"&amp;SUBSTITUTE(TEXT(CA7,"#,##0.00"),"-","△")&amp;"】"))</f>
        <v>【98.96】</v>
      </c>
      <c r="CB6" s="35">
        <f>IF(CB7="",NA(),CB7)</f>
        <v>287.47000000000003</v>
      </c>
      <c r="CC6" s="35">
        <f t="shared" ref="CC6:CK6" si="9">IF(CC7="",NA(),CC7)</f>
        <v>225.67</v>
      </c>
      <c r="CD6" s="35">
        <f t="shared" si="9"/>
        <v>180.97</v>
      </c>
      <c r="CE6" s="35">
        <f t="shared" si="9"/>
        <v>320.75</v>
      </c>
      <c r="CF6" s="35">
        <f t="shared" si="9"/>
        <v>289.01</v>
      </c>
      <c r="CG6" s="35">
        <f t="shared" si="9"/>
        <v>181.8</v>
      </c>
      <c r="CH6" s="35">
        <f t="shared" si="9"/>
        <v>180.07</v>
      </c>
      <c r="CI6" s="35">
        <f t="shared" si="9"/>
        <v>179.32</v>
      </c>
      <c r="CJ6" s="35">
        <f t="shared" si="9"/>
        <v>176.67</v>
      </c>
      <c r="CK6" s="35">
        <f t="shared" si="9"/>
        <v>176.37</v>
      </c>
      <c r="CL6" s="34" t="str">
        <f>IF(CL7="","",IF(CL7="-","【-】","【"&amp;SUBSTITUTE(TEXT(CL7,"#,##0.00"),"-","△")&amp;"】"))</f>
        <v>【134.52】</v>
      </c>
      <c r="CM6" s="35" t="str">
        <f>IF(CM7="",NA(),CM7)</f>
        <v>-</v>
      </c>
      <c r="CN6" s="35">
        <f t="shared" ref="CN6:CV6" si="10">IF(CN7="",NA(),CN7)</f>
        <v>58.4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59.35</v>
      </c>
      <c r="CS6" s="35">
        <f t="shared" si="10"/>
        <v>58.4</v>
      </c>
      <c r="CT6" s="35">
        <f t="shared" si="10"/>
        <v>58</v>
      </c>
      <c r="CU6" s="35">
        <f t="shared" si="10"/>
        <v>57.42</v>
      </c>
      <c r="CV6" s="35">
        <f t="shared" si="10"/>
        <v>56.72</v>
      </c>
      <c r="CW6" s="34" t="str">
        <f>IF(CW7="","",IF(CW7="-","【-】","【"&amp;SUBSTITUTE(TEXT(CW7,"#,##0.00"),"-","△")&amp;"】"))</f>
        <v>【59.57】</v>
      </c>
      <c r="CX6" s="35">
        <f>IF(CX7="",NA(),CX7)</f>
        <v>98.28</v>
      </c>
      <c r="CY6" s="35">
        <f t="shared" ref="CY6:DG6" si="11">IF(CY7="",NA(),CY7)</f>
        <v>98.39</v>
      </c>
      <c r="CZ6" s="35">
        <f t="shared" si="11"/>
        <v>98.48</v>
      </c>
      <c r="DA6" s="35">
        <f t="shared" si="11"/>
        <v>98.73</v>
      </c>
      <c r="DB6" s="35">
        <f t="shared" si="11"/>
        <v>98.83</v>
      </c>
      <c r="DC6" s="35">
        <f t="shared" si="11"/>
        <v>89.88</v>
      </c>
      <c r="DD6" s="35">
        <f t="shared" si="11"/>
        <v>89.68</v>
      </c>
      <c r="DE6" s="35">
        <f t="shared" si="11"/>
        <v>89.79</v>
      </c>
      <c r="DF6" s="35">
        <f t="shared" si="11"/>
        <v>90.42</v>
      </c>
      <c r="DG6" s="35">
        <f t="shared" si="11"/>
        <v>90.72</v>
      </c>
      <c r="DH6" s="34" t="str">
        <f>IF(DH7="","",IF(DH7="-","【-】","【"&amp;SUBSTITUTE(TEXT(DH7,"#,##0.00"),"-","△")&amp;"】"))</f>
        <v>【95.57】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0.15</v>
      </c>
      <c r="EF6" s="35">
        <f t="shared" ref="EF6:EN6" si="14">IF(EF7="",NA(),EF7)</f>
        <v>0.6</v>
      </c>
      <c r="EG6" s="35">
        <f t="shared" si="14"/>
        <v>0.09</v>
      </c>
      <c r="EH6" s="34">
        <f t="shared" si="14"/>
        <v>0</v>
      </c>
      <c r="EI6" s="34">
        <f t="shared" si="14"/>
        <v>0</v>
      </c>
      <c r="EJ6" s="35">
        <f t="shared" si="14"/>
        <v>0.19</v>
      </c>
      <c r="EK6" s="35">
        <f t="shared" si="14"/>
        <v>0.23</v>
      </c>
      <c r="EL6" s="35">
        <f t="shared" si="14"/>
        <v>0.21</v>
      </c>
      <c r="EM6" s="35">
        <f t="shared" si="14"/>
        <v>0.17</v>
      </c>
      <c r="EN6" s="35">
        <f t="shared" si="14"/>
        <v>0.15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313700</v>
      </c>
      <c r="D7" s="37">
        <v>47</v>
      </c>
      <c r="E7" s="37">
        <v>17</v>
      </c>
      <c r="F7" s="37">
        <v>1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78</v>
      </c>
      <c r="Q7" s="38">
        <v>81.45</v>
      </c>
      <c r="R7" s="38">
        <v>3345</v>
      </c>
      <c r="S7" s="38">
        <v>16741</v>
      </c>
      <c r="T7" s="38">
        <v>77.94</v>
      </c>
      <c r="U7" s="38">
        <v>214.79</v>
      </c>
      <c r="V7" s="38">
        <v>13022</v>
      </c>
      <c r="W7" s="38">
        <v>4.8</v>
      </c>
      <c r="X7" s="38">
        <v>2712.92</v>
      </c>
      <c r="Y7" s="38">
        <v>76.819999999999993</v>
      </c>
      <c r="Z7" s="38">
        <v>78.22</v>
      </c>
      <c r="AA7" s="38">
        <v>79.45</v>
      </c>
      <c r="AB7" s="38">
        <v>78.709999999999994</v>
      </c>
      <c r="AC7" s="38">
        <v>80.760000000000005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1161.06</v>
      </c>
      <c r="BG7" s="38">
        <v>1506.3</v>
      </c>
      <c r="BH7" s="38">
        <v>1402.25</v>
      </c>
      <c r="BI7" s="38">
        <v>1283.77</v>
      </c>
      <c r="BJ7" s="38">
        <v>1190.23</v>
      </c>
      <c r="BK7" s="38">
        <v>716.96</v>
      </c>
      <c r="BL7" s="38">
        <v>799.11</v>
      </c>
      <c r="BM7" s="38">
        <v>768.62</v>
      </c>
      <c r="BN7" s="38">
        <v>789.44</v>
      </c>
      <c r="BO7" s="38">
        <v>789.08</v>
      </c>
      <c r="BP7" s="38">
        <v>705.21</v>
      </c>
      <c r="BQ7" s="38">
        <v>60.34</v>
      </c>
      <c r="BR7" s="38">
        <v>76.75</v>
      </c>
      <c r="BS7" s="38">
        <v>96.18</v>
      </c>
      <c r="BT7" s="38">
        <v>54.43</v>
      </c>
      <c r="BU7" s="38">
        <v>61.25</v>
      </c>
      <c r="BV7" s="38">
        <v>88.09</v>
      </c>
      <c r="BW7" s="38">
        <v>87.69</v>
      </c>
      <c r="BX7" s="38">
        <v>88.06</v>
      </c>
      <c r="BY7" s="38">
        <v>87.29</v>
      </c>
      <c r="BZ7" s="38">
        <v>88.25</v>
      </c>
      <c r="CA7" s="38">
        <v>98.96</v>
      </c>
      <c r="CB7" s="38">
        <v>287.47000000000003</v>
      </c>
      <c r="CC7" s="38">
        <v>225.67</v>
      </c>
      <c r="CD7" s="38">
        <v>180.97</v>
      </c>
      <c r="CE7" s="38">
        <v>320.75</v>
      </c>
      <c r="CF7" s="38">
        <v>289.01</v>
      </c>
      <c r="CG7" s="38">
        <v>181.8</v>
      </c>
      <c r="CH7" s="38">
        <v>180.07</v>
      </c>
      <c r="CI7" s="38">
        <v>179.32</v>
      </c>
      <c r="CJ7" s="38">
        <v>176.67</v>
      </c>
      <c r="CK7" s="38">
        <v>176.37</v>
      </c>
      <c r="CL7" s="38">
        <v>134.52000000000001</v>
      </c>
      <c r="CM7" s="38" t="s">
        <v>105</v>
      </c>
      <c r="CN7" s="38">
        <v>58.4</v>
      </c>
      <c r="CO7" s="38" t="s">
        <v>105</v>
      </c>
      <c r="CP7" s="38" t="s">
        <v>105</v>
      </c>
      <c r="CQ7" s="38" t="s">
        <v>105</v>
      </c>
      <c r="CR7" s="38">
        <v>59.35</v>
      </c>
      <c r="CS7" s="38">
        <v>58.4</v>
      </c>
      <c r="CT7" s="38">
        <v>58</v>
      </c>
      <c r="CU7" s="38">
        <v>57.42</v>
      </c>
      <c r="CV7" s="38">
        <v>56.72</v>
      </c>
      <c r="CW7" s="38">
        <v>59.57</v>
      </c>
      <c r="CX7" s="38">
        <v>98.28</v>
      </c>
      <c r="CY7" s="38">
        <v>98.39</v>
      </c>
      <c r="CZ7" s="38">
        <v>98.48</v>
      </c>
      <c r="DA7" s="38">
        <v>98.73</v>
      </c>
      <c r="DB7" s="38">
        <v>98.83</v>
      </c>
      <c r="DC7" s="38">
        <v>89.88</v>
      </c>
      <c r="DD7" s="38">
        <v>89.68</v>
      </c>
      <c r="DE7" s="38">
        <v>89.79</v>
      </c>
      <c r="DF7" s="38">
        <v>90.42</v>
      </c>
      <c r="DG7" s="38">
        <v>90.72</v>
      </c>
      <c r="DH7" s="38">
        <v>95.57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0.15</v>
      </c>
      <c r="EF7" s="38">
        <v>0.6</v>
      </c>
      <c r="EG7" s="38">
        <v>0.09</v>
      </c>
      <c r="EH7" s="38">
        <v>0</v>
      </c>
      <c r="EI7" s="38">
        <v>0</v>
      </c>
      <c r="EJ7" s="38">
        <v>0.19</v>
      </c>
      <c r="EK7" s="38">
        <v>0.23</v>
      </c>
      <c r="EL7" s="38">
        <v>0.21</v>
      </c>
      <c r="EM7" s="38">
        <v>0.17</v>
      </c>
      <c r="EN7" s="38">
        <v>0.15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115</v>
      </c>
      <c r="E13" t="s">
        <v>116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米原 耕一郎</cp:lastModifiedBy>
  <cp:lastPrinted>2022-01-17T02:58:00Z</cp:lastPrinted>
  <dcterms:created xsi:type="dcterms:W3CDTF">2021-12-03T07:46:18Z</dcterms:created>
  <dcterms:modified xsi:type="dcterms:W3CDTF">2022-01-17T03:03:49Z</dcterms:modified>
  <cp:category/>
</cp:coreProperties>
</file>