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職員共有FS\建設水道課\上下水道室\23 ○決算統計\08 経営比較分析表（平成26年度～）\R03\"/>
    </mc:Choice>
  </mc:AlternateContent>
  <workbookProtection workbookAlgorithmName="SHA-512" workbookHashValue="lVFVhDZhhlUnG4s960fGedroJsTPU4ENRujQlrHbXkcrjucgbxh11YxKsCSEV4o8Gb8kumKxZS4kvFSoRMg9fg==" workbookSaltValue="rWN/PuXD/hKt/sPfVlLAPQ=="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<sst xmlns="http://schemas.openxmlformats.org/spreadsheetml/2006/main" count="241" uniqueCount="119">
  <si>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</si>
  <si>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</si>
  <si>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</si>
  <si>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</si>
  <si>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</si>
  <si>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</si>
  <si>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</si>
  <si>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</si>
  <si>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</si>
  <si>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</si>
  <si>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</si>
  <si>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</si>
  <si>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</si>
  <si>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</si>
  <si>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</si>
  <si>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</si>
  <si>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</si>
  <si>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</si>
  <si>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</si>
  <si>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</si>
  <si>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</si>
  <si>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</si>
  <si>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</si>
  <si>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</si>
  <si>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</si>
  <si>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</si>
  <si>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</si>
  <si>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</si>
  <si>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</si>
  <si>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</si>
  <si>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</si>
  <si>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</si>
  <si>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</si>
  <si>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</si>
  <si>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</si>
  <si>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</si>
  <si>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</si>
  <si>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</si>
  <si>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</si>
  <si>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</si>
  <si>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</si>
  <si>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</si>
  <si>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</si>
  <si>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</si>
  <si>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</si>
  <si>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</si>
  <si>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</si>
  <si>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</si>
  <si>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</si>
  <si>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</si>
  <si>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</si>
  <si>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</si>
  <si>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</si>
  <si>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</si>
  <si>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</si>
  <si>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</si>
  <si>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</si>
  <si>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</si>
  <si>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</si>
  <si>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</si>
  <si>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</si>
  <si>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</si>
  <si>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</si>
  <si>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</si>
  <si>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</si>
  <si>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</si>
  <si>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</si>
  <si>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</si>
  <si>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</si>
  <si>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</si>
  <si>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</si>
  <si>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</si>
  <si>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</si>
  <si>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</si>
  <si>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</si>
  <si>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</si>
  <si>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</si>
  <si>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</si>
  <si>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</si>
  <si>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</si>
  <si>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</si>
  <si>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</si>
  <si>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</si>
  <si>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</si>
  <si>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</si>
  <si>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</si>
  <si>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</si>
  <si>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</si>
  <si>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</si>
  <si>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</si>
  <si>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</si>
  <si>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</si>
  <si>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</si>
  <si>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</si>
  <si>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</si>
  <si>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</si>
  <si>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</si>
  <si>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</si>
  <si>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</si>
  <si>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</si>
  <si>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</si>
  <si>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</si>
  <si>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</si>
  <si>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</si>
  <si>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</si>
  <si>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</si>
  <si>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</si>
  <si>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</si>
  <si>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</si>
  <si>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</si>
  <si>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</si>
  <si>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</si>
  <si>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</si>
  <si>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</si>
  <si>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</si>
  <si>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</si>
  <si>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は類似団体を下回り、⑥汚水処理原価では上昇傾向が続く状況となっている。
　現状では早急な経営改善や規模縮小は困難であるが、引き続き経費の見直しなど費用面の削減や徴収強化を進めるとともに、料金体系の見直しも必要となっている。</t>
    <phoneticPr fontId="4"/>
  </si>
  <si>
    <t>　老朽状況を勘案し維持修繕を行っている。今後も大規模な施設更新は行わず、異常があれば更新する事後保全型の管理を行っていく。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</si>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</sst>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F-4035-94CC-F185E589EB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31EF-4035-94CC-F185E589EB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F-4ACC-9ECD-5AF17B4A19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575F-4ACC-9ECD-5AF17B4A19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84.71</c:v>
                </c:pt>
                <c:pt idx="1">
                  <c:v>84</c:v>
                </c:pt>
                <c:pt idx="2">
                  <c:v>83.45</c:v>
                </c:pt>
                <c:pt idx="3">
                  <c:v>83.56</c:v>
                </c:pt>
                <c:pt idx="4">
                  <c:v>82.52</c:v>
                </c:pt>
              </c:numCache>
            </c:numRef>
          </c:val>
          <c:extLst>
            <c:ext xmlns:c16="http://schemas.microsoft.com/office/drawing/2014/chart" uri="{C3380CC4-5D6E-409C-BE32-E72D297353CC}">
              <c16:uniqueId val="{00000000-7886-4E7E-BDC2-CF5EAF55D5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7886-4E7E-BDC2-CF5EAF55D5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67.7</c:v>
                </c:pt>
                <c:pt idx="1">
                  <c:v>67.77</c:v>
                </c:pt>
                <c:pt idx="2">
                  <c:v>65.75</c:v>
                </c:pt>
                <c:pt idx="3">
                  <c:v>66.290000000000006</c:v>
                </c:pt>
                <c:pt idx="4">
                  <c:v>65.62</c:v>
                </c:pt>
              </c:numCache>
            </c:numRef>
          </c:val>
          <c:extLst>
            <c:ext xmlns:c16="http://schemas.microsoft.com/office/drawing/2014/chart" uri="{C3380CC4-5D6E-409C-BE32-E72D297353CC}">
              <c16:uniqueId val="{00000000-CD07-4CA1-B825-C05D946C96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7-4CA1-B825-C05D946C96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7B-41A7-A7ED-9633CC654C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7B-41A7-A7ED-9633CC654C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C8-4152-B412-45B506CDFA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C8-4152-B412-45B506CDFA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E-401C-BE04-2FC2D9EE1F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E-401C-BE04-2FC2D9EE1F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7-4AC3-B3D1-7266778D59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7-4AC3-B3D1-7266778D59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E4-4608-B9D4-CEE85CFF04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33E4-4608-B9D4-CEE85CFF04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28.93</c:v>
                </c:pt>
                <c:pt idx="1">
                  <c:v>28.84</c:v>
                </c:pt>
                <c:pt idx="2">
                  <c:v>26.86</c:v>
                </c:pt>
                <c:pt idx="3">
                  <c:v>27.12</c:v>
                </c:pt>
                <c:pt idx="4">
                  <c:v>26.9</c:v>
                </c:pt>
              </c:numCache>
            </c:numRef>
          </c:val>
          <c:extLst>
            <c:ext xmlns:c16="http://schemas.microsoft.com/office/drawing/2014/chart" uri="{C3380CC4-5D6E-409C-BE32-E72D297353CC}">
              <c16:uniqueId val="{00000000-9528-4DBD-9D47-7E952A3EE3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9528-4DBD-9D47-7E952A3EE3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671.04</c:v>
                </c:pt>
                <c:pt idx="1">
                  <c:v>692.82</c:v>
                </c:pt>
                <c:pt idx="2">
                  <c:v>750.2</c:v>
                </c:pt>
                <c:pt idx="3">
                  <c:v>743.43</c:v>
                </c:pt>
                <c:pt idx="4">
                  <c:v>758.47</c:v>
                </c:pt>
              </c:numCache>
            </c:numRef>
          </c:val>
          <c:extLst>
            <c:ext xmlns:c16="http://schemas.microsoft.com/office/drawing/2014/chart" uri="{C3380CC4-5D6E-409C-BE32-E72D297353CC}">
              <c16:uniqueId val="{00000000-03C1-4941-99F7-3C12E7055D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03C1-4941-99F7-3C12E7055D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三朝町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6340</v>
      </c>
      <c r="AM8" s="69"/>
      <c r="AN8" s="69"/>
      <c r="AO8" s="69"/>
      <c r="AP8" s="69"/>
      <c r="AQ8" s="69"/>
      <c r="AR8" s="69"/>
      <c r="AS8" s="69"/>
      <c r="AT8" s="68">
        <f>データ!T6</f>
        <v>233.52</v>
      </c>
      <c r="AU8" s="68"/>
      <c r="AV8" s="68"/>
      <c r="AW8" s="68"/>
      <c r="AX8" s="68"/>
      <c r="AY8" s="68"/>
      <c r="AZ8" s="68"/>
      <c r="BA8" s="68"/>
      <c r="BB8" s="68">
        <f>データ!U6</f>
        <v>27.15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2.2799999999999998</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143</v>
      </c>
      <c r="AM10" s="69"/>
      <c r="AN10" s="69"/>
      <c r="AO10" s="69"/>
      <c r="AP10" s="69"/>
      <c r="AQ10" s="69"/>
      <c r="AR10" s="69"/>
      <c r="AS10" s="69"/>
      <c r="AT10" s="68">
        <f>データ!W6</f>
        <v>0.13</v>
      </c>
      <c r="AU10" s="68"/>
      <c r="AV10" s="68"/>
      <c r="AW10" s="68"/>
      <c r="AX10" s="68"/>
      <c r="AY10" s="68"/>
      <c r="AZ10" s="68"/>
      <c r="BA10" s="68"/>
      <c r="BB10" s="68">
        <f>データ!X6</f>
        <v>1100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WSkaCLxJBK+MU4kU2pRmiBAK4jyj6K514nV86yJdRtpxvKhFgCgRDGgk4MZgxgbz/VBc+tnAOVsyHvPE0gtuA==" saltValue="ctVRbJKqXqmwwK+wBRlU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313645</v>
      </c>
      <c r="D6" s="33">
        <f t="shared" si="3"/>
        <v>47</v>
      </c>
      <c r="E6" s="33">
        <f t="shared" si="3"/>
        <v>17</v>
      </c>
      <c r="F6" s="33">
        <f t="shared" si="3"/>
        <v>9</v>
      </c>
      <c r="G6" s="33">
        <f t="shared" si="3"/>
        <v>0</v>
      </c>
      <c r="H6" s="33" t="str">
        <f t="shared" si="3"/>
        <v>鳥取県　三朝町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2.2799999999999998</v>
      </c>
      <c r="Q6" s="34">
        <f t="shared" si="3"/>
        <v>100</v>
      </c>
      <c r="R6" s="34">
        <f t="shared" si="3"/>
        <v>3520</v>
      </c>
      <c r="S6" s="34">
        <f t="shared" si="3"/>
        <v>6340</v>
      </c>
      <c r="T6" s="34">
        <f t="shared" si="3"/>
        <v>233.52</v>
      </c>
      <c r="U6" s="34">
        <f t="shared" si="3"/>
        <v>27.15</v>
      </c>
      <c r="V6" s="34">
        <f t="shared" si="3"/>
        <v>143</v>
      </c>
      <c r="W6" s="34">
        <f t="shared" si="3"/>
        <v>0.13</v>
      </c>
      <c r="X6" s="34">
        <f t="shared" si="3"/>
        <v>1100</v>
      </c>
      <c r="Y6" s="35">
        <f>IF(Y7="",NA(),Y7)</f>
        <v>67.7</v>
      </c>
      <c r="Z6" s="35">
        <f t="shared" ref="Z6:AH6" si="4">IF(Z7="",NA(),Z7)</f>
        <v>67.77</v>
      </c>
      <c r="AA6" s="35">
        <f t="shared" si="4"/>
        <v>65.75</v>
      </c>
      <c r="AB6" s="35">
        <f t="shared" si="4"/>
        <v>66.290000000000006</v>
      </c>
      <c r="AC6" s="35">
        <f t="shared" si="4"/>
        <v>65.62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1914.94</v>
      </c>
      <c r="BL6" s="35">
        <f t="shared" si="7"/>
        <v>1759.36</v>
      </c>
      <c r="BM6" s="35">
        <f t="shared" si="7"/>
        <v>1837.88</v>
      </c>
      <c r="BN6" s="35">
        <f t="shared" si="7"/>
        <v>1748.51</v>
      </c>
      <c r="BO6" s="35">
        <f t="shared" si="7"/>
        <v>1640.16</v>
      </c>
      <c r="BP6" s="34" t="str">
        <f>IF(BP7="","",IF(BP7="-","【-】","【"&amp;SUBSTITUTE(TEXT(BP7,"#,##0.00"),"-","△")&amp;"】"))</f>
        <v>【1,650.58】</v>
      </c>
      <c r="BQ6" s="35">
        <f>IF(BQ7="",NA(),BQ7)</f>
        <v>28.93</v>
      </c>
      <c r="BR6" s="35">
        <f t="shared" ref="BR6:BZ6" si="8">IF(BR7="",NA(),BR7)</f>
        <v>28.84</v>
      </c>
      <c r="BS6" s="35">
        <f t="shared" si="8"/>
        <v>26.86</v>
      </c>
      <c r="BT6" s="35">
        <f t="shared" si="8"/>
        <v>27.12</v>
      </c>
      <c r="BU6" s="35">
        <f t="shared" si="8"/>
        <v>26.9</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671.04</v>
      </c>
      <c r="CC6" s="35">
        <f t="shared" ref="CC6:CK6" si="9">IF(CC7="",NA(),CC7)</f>
        <v>692.82</v>
      </c>
      <c r="CD6" s="35">
        <f t="shared" si="9"/>
        <v>750.2</v>
      </c>
      <c r="CE6" s="35">
        <f t="shared" si="9"/>
        <v>743.43</v>
      </c>
      <c r="CF6" s="35">
        <f t="shared" si="9"/>
        <v>758.47</v>
      </c>
      <c r="CG6" s="35">
        <f t="shared" si="9"/>
        <v>553.77</v>
      </c>
      <c r="CH6" s="35">
        <f t="shared" si="9"/>
        <v>508.64</v>
      </c>
      <c r="CI6" s="35">
        <f t="shared" si="9"/>
        <v>525.22</v>
      </c>
      <c r="CJ6" s="35">
        <f t="shared" si="9"/>
        <v>520.91999999999996</v>
      </c>
      <c r="CK6" s="35">
        <f t="shared" si="9"/>
        <v>486.77</v>
      </c>
      <c r="CL6" s="34" t="str">
        <f>IF(CL7="","",IF(CL7="-","【-】","【"&amp;SUBSTITUTE(TEXT(CL7,"#,##0.00"),"-","△")&amp;"】"))</f>
        <v>【481.20】</v>
      </c>
      <c r="CM6" s="35" t="str">
        <f>IF(CM7="",NA(),CM7)</f>
        <v>-</v>
      </c>
      <c r="CN6" s="35" t="str">
        <f t="shared" ref="CN6:CV6" si="10">IF(CN7="",NA(),CN7)</f>
        <v>-</v>
      </c>
      <c r="CO6" s="35" t="str">
        <f t="shared" si="10"/>
        <v>-</v>
      </c>
      <c r="CP6" s="35" t="str">
        <f t="shared" si="10"/>
        <v>-</v>
      </c>
      <c r="CQ6" s="35" t="str">
        <f t="shared" si="10"/>
        <v>-</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84.71</v>
      </c>
      <c r="CY6" s="35">
        <f t="shared" ref="CY6:DG6" si="11">IF(CY7="",NA(),CY7)</f>
        <v>84</v>
      </c>
      <c r="CZ6" s="35">
        <f t="shared" si="11"/>
        <v>83.45</v>
      </c>
      <c r="DA6" s="35">
        <f t="shared" si="11"/>
        <v>83.56</v>
      </c>
      <c r="DB6" s="35">
        <f t="shared" si="11"/>
        <v>82.52</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313645</v>
      </c>
      <c r="D7" s="37">
        <v>47</v>
      </c>
      <c r="E7" s="37">
        <v>17</v>
      </c>
      <c r="F7" s="37">
        <v>9</v>
      </c>
      <c r="G7" s="37">
        <v>0</v>
      </c>
      <c r="H7" s="37" t="s">
        <v>97</v>
      </c>
      <c r="I7" s="37" t="s">
        <v>98</v>
      </c>
      <c r="J7" s="37" t="s">
        <v>99</v>
      </c>
      <c r="K7" s="37" t="s">
        <v>100</v>
      </c>
      <c r="L7" s="37" t="s">
        <v>101</v>
      </c>
      <c r="M7" s="37" t="s">
        <v>102</v>
      </c>
      <c r="N7" s="38" t="s">
        <v>103</v>
      </c>
      <c r="O7" s="38" t="s">
        <v>104</v>
      </c>
      <c r="P7" s="38">
        <v>2.2799999999999998</v>
      </c>
      <c r="Q7" s="38">
        <v>100</v>
      </c>
      <c r="R7" s="38">
        <v>3520</v>
      </c>
      <c r="S7" s="38">
        <v>6340</v>
      </c>
      <c r="T7" s="38">
        <v>233.52</v>
      </c>
      <c r="U7" s="38">
        <v>27.15</v>
      </c>
      <c r="V7" s="38">
        <v>143</v>
      </c>
      <c r="W7" s="38">
        <v>0.13</v>
      </c>
      <c r="X7" s="38">
        <v>1100</v>
      </c>
      <c r="Y7" s="38">
        <v>67.7</v>
      </c>
      <c r="Z7" s="38">
        <v>67.77</v>
      </c>
      <c r="AA7" s="38">
        <v>65.75</v>
      </c>
      <c r="AB7" s="38">
        <v>66.290000000000006</v>
      </c>
      <c r="AC7" s="38">
        <v>65.62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1914.94</v>
      </c>
      <c r="BL7" s="38">
        <v>1759.36</v>
      </c>
      <c r="BM7" s="38">
        <v>1837.88</v>
      </c>
      <c r="BN7" s="38">
        <v>1748.51</v>
      </c>
      <c r="BO7" s="38">
        <v>1640.16</v>
      </c>
      <c r="BP7" s="38">
        <v>1650.58</v>
      </c>
      <c r="BQ7" s="38">
        <v>28.93</v>
      </c>
      <c r="BR7" s="38">
        <v>28.84</v>
      </c>
      <c r="BS7" s="38">
        <v>26.86</v>
      </c>
      <c r="BT7" s="38">
        <v>27.12</v>
      </c>
      <c r="BU7" s="38">
        <v>26.9</v>
      </c>
      <c r="BV7" s="38">
        <v>34.020000000000003</v>
      </c>
      <c r="BW7" s="38">
        <v>37.200000000000003</v>
      </c>
      <c r="BX7" s="38">
        <v>35.03</v>
      </c>
      <c r="BY7" s="38">
        <v>34.99</v>
      </c>
      <c r="BZ7" s="38">
        <v>38.270000000000003</v>
      </c>
      <c r="CA7" s="38">
        <v>38.659999999999997</v>
      </c>
      <c r="CB7" s="38">
        <v>671.04</v>
      </c>
      <c r="CC7" s="38">
        <v>692.82</v>
      </c>
      <c r="CD7" s="38">
        <v>750.2</v>
      </c>
      <c r="CE7" s="38">
        <v>743.43</v>
      </c>
      <c r="CF7" s="38">
        <v>758.47</v>
      </c>
      <c r="CG7" s="38">
        <v>553.77</v>
      </c>
      <c r="CH7" s="38">
        <v>508.64</v>
      </c>
      <c r="CI7" s="38">
        <v>525.22</v>
      </c>
      <c r="CJ7" s="38">
        <v>520.91999999999996</v>
      </c>
      <c r="CK7" s="38">
        <v>486.77</v>
      </c>
      <c r="CL7" s="38">
        <v>481.2</v>
      </c>
      <c r="CM7" s="38" t="s">
        <v>103</v>
      </c>
      <c r="CN7" s="38" t="s">
        <v>103</v>
      </c>
      <c r="CO7" s="38" t="s">
        <v>103</v>
      </c>
      <c r="CP7" s="38" t="s">
        <v>103</v>
      </c>
      <c r="CQ7" s="38" t="s">
        <v>103</v>
      </c>
      <c r="CR7" s="38">
        <v>36.44</v>
      </c>
      <c r="CS7" s="38">
        <v>34.29</v>
      </c>
      <c r="CT7" s="38">
        <v>35.340000000000003</v>
      </c>
      <c r="CU7" s="38">
        <v>34.68</v>
      </c>
      <c r="CV7" s="38">
        <v>34.700000000000003</v>
      </c>
      <c r="CW7" s="38">
        <v>34.97</v>
      </c>
      <c r="CX7" s="38">
        <v>84.71</v>
      </c>
      <c r="CY7" s="38">
        <v>84</v>
      </c>
      <c r="CZ7" s="38">
        <v>83.45</v>
      </c>
      <c r="DA7" s="38">
        <v>83.56</v>
      </c>
      <c r="DB7" s="38">
        <v>82.52</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