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職員共有FS\建設水道課\上下水道室\23 ○決算統計\08 経営比較分析表（平成26年度～）\R03\"/>
    </mc:Choice>
  </mc:AlternateContent>
  <workbookProtection workbookAlgorithmName="SHA-512" workbookHashValue="dNFyhfTwWIn1eY2WqGXRceExvqhBIjp4xq0pFsRGm4eLMureIuRqr0J+SIIwu8kTO6srEHJ+Qmi0ERbqPrA7HA==" workbookSaltValue="iI3q0sVrdLIxAxHeEIis6g=="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BB8" i="4"/>
  <c r="AT8" i="4"/>
  <c r="AD8" i="4"/>
  <c r="W8" i="4"/>
  <c r="I8" i="4"/>
  <c r="B8" i="4"/>
  <c r="B6"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<sst xmlns="http://schemas.openxmlformats.org/spreadsheetml/2006/main" count="236" uniqueCount="121">
  <si>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</si>
  <si>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</si>
  <si>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</si>
  <si>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</si>
  <si>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</si>
  <si>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</si>
  <si>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</si>
  <si>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</si>
  <si>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</si>
  <si>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</si>
  <si>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</si>
  <si>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</si>
  <si>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</si>
  <si>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</si>
  <si>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</si>
  <si>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</si>
  <si>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</si>
  <si>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</si>
  <si>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</si>
  <si>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</si>
  <si>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</si>
  <si>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</si>
  <si>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</si>
  <si>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</si>
  <si>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</si>
  <si>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</si>
  <si>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</si>
  <si>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</si>
  <si>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</si>
  <si>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</si>
  <si>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</si>
  <si>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</si>
  <si>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</si>
  <si>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</si>
  <si>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</si>
  <si>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</si>
  <si>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</si>
  <si>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</si>
  <si>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</si>
  <si>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</si>
  <si>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</si>
  <si>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</si>
  <si>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</si>
  <si>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</si>
  <si>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</si>
  <si>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</si>
  <si>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</si>
  <si>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</si>
  <si>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</si>
  <si>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</si>
  <si>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</si>
  <si>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</si>
  <si>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</si>
  <si>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</si>
  <si>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</si>
  <si>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</si>
  <si>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</si>
  <si>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</si>
  <si>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</si>
  <si>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</si>
  <si>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</si>
  <si>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</si>
  <si>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</si>
  <si>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</si>
  <si>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</si>
  <si>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</si>
  <si>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</si>
  <si>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</si>
  <si>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</si>
  <si>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</si>
  <si>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</si>
  <si>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</si>
  <si>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</si>
  <si>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</si>
  <si>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</si>
  <si>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</si>
  <si>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</si>
  <si>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</si>
  <si>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</si>
  <si>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</si>
  <si>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</si>
  <si>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</si>
  <si>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</si>
  <si>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</si>
  <si>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</si>
  <si>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</si>
  <si>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</si>
  <si>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</si>
  <si>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</si>
  <si>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</si>
  <si>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</si>
  <si>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</si>
  <si>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</si>
  <si>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</si>
  <si>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</si>
  <si>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</si>
  <si>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</si>
  <si>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</si>
  <si>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</si>
  <si>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</si>
  <si>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</si>
  <si>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</si>
  <si>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</si>
  <si>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</si>
  <si>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</si>
  <si>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</si>
  <si>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</si>
  <si>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</si>
  <si>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</si>
  <si>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</si>
  <si>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</si>
  <si>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</si>
  <si>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</si>
  <si>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</si>
  <si>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</si>
  <si>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</si>
  <si>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</si>
  <si>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</si>
  <si>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処理区域内の人口減少が大きく影響し、処理量とともに料金収入も減少の一途をたどっている。また施設の老朽化から維持管理費は増加傾向にあり、集落排水処理事業（農集、林集、小規模）では公債費相当額に加え収支不足額を一般会計繰入金で賄っている状況にある。このため⑤経費回収率や⑦施設利用率は類似団体を下回り、⑥汚水処理原価では上昇が続く状況となっている。
　現状では早急な経営改善や規模縮小は困難であるが、引き続き経費の見直しなど費用面の削減や徴収強化を進めるとともに、料金体系の見直しも必要となっている。</t>
    <phoneticPr fontId="4"/>
  </si>
  <si>
    <t>　老朽状況を勘案し維持修繕を行っている。今後も大規模な施設更新は行わず、異常があれば更新する事後保全型の管理を行っていく。</t>
    <phoneticPr fontId="4"/>
  </si>
  <si>
    <t>　経営環境が厳しさを増す中で、長期的かつ安定した経営に向けた検討が必要となっている。
①人口が大きく減少する中で、安定した料金収入を確保するため、徴収率の向上に加えて料金体系の見直しを図る必要がある。
②外部委託による維持管理費の削減など、経費の削減についても検討を行う。
③汚水処理事業の継続に向け、一般会計繰入金の拡充等について検討を行う。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</si>
</sst>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74-4F57-B7E0-54951A6AB05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5874-4F57-B7E0-54951A6AB05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47.62</c:v>
                </c:pt>
                <c:pt idx="1">
                  <c:v>46.89</c:v>
                </c:pt>
                <c:pt idx="2">
                  <c:v>45.97</c:v>
                </c:pt>
                <c:pt idx="3">
                  <c:v>44.14</c:v>
                </c:pt>
                <c:pt idx="4">
                  <c:v>45.42</c:v>
                </c:pt>
              </c:numCache>
            </c:numRef>
          </c:val>
          <c:extLst>
            <c:ext xmlns:c16="http://schemas.microsoft.com/office/drawing/2014/chart" uri="{C3380CC4-5D6E-409C-BE32-E72D297353CC}">
              <c16:uniqueId val="{00000000-80F4-49FB-BE39-5F4EB356E47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80F4-49FB-BE39-5F4EB356E47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90.35</c:v>
                </c:pt>
                <c:pt idx="1">
                  <c:v>90.49</c:v>
                </c:pt>
                <c:pt idx="2">
                  <c:v>92.14</c:v>
                </c:pt>
                <c:pt idx="3">
                  <c:v>90.63</c:v>
                </c:pt>
                <c:pt idx="4">
                  <c:v>90.58</c:v>
                </c:pt>
              </c:numCache>
            </c:numRef>
          </c:val>
          <c:extLst>
            <c:ext xmlns:c16="http://schemas.microsoft.com/office/drawing/2014/chart" uri="{C3380CC4-5D6E-409C-BE32-E72D297353CC}">
              <c16:uniqueId val="{00000000-0260-4065-909B-262274A2783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0260-4065-909B-262274A2783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81.510000000000005</c:v>
                </c:pt>
                <c:pt idx="1">
                  <c:v>81.72</c:v>
                </c:pt>
                <c:pt idx="2">
                  <c:v>78.34</c:v>
                </c:pt>
                <c:pt idx="3">
                  <c:v>78.83</c:v>
                </c:pt>
                <c:pt idx="4">
                  <c:v>81.44</c:v>
                </c:pt>
              </c:numCache>
            </c:numRef>
          </c:val>
          <c:extLst>
            <c:ext xmlns:c16="http://schemas.microsoft.com/office/drawing/2014/chart" uri="{C3380CC4-5D6E-409C-BE32-E72D297353CC}">
              <c16:uniqueId val="{00000000-A3C2-4895-B643-A3C61B69376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C2-4895-B643-A3C61B69376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49-4A05-9F31-8DEDC88A62D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49-4A05-9F31-8DEDC88A62D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CA-41DE-8936-8FE9B042931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CA-41DE-8936-8FE9B042931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FE-4190-8571-072DF423E58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FE-4190-8571-072DF423E58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0C-4ECF-8CDF-BD93637A73F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0C-4ECF-8CDF-BD93637A73F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7C-4298-A1FF-C17A4E76CAF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707C-4298-A1FF-C17A4E76CAF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51.25</c:v>
                </c:pt>
                <c:pt idx="1">
                  <c:v>52.96</c:v>
                </c:pt>
                <c:pt idx="2">
                  <c:v>52.8</c:v>
                </c:pt>
                <c:pt idx="3">
                  <c:v>52.49</c:v>
                </c:pt>
                <c:pt idx="4">
                  <c:v>50.88</c:v>
                </c:pt>
              </c:numCache>
            </c:numRef>
          </c:val>
          <c:extLst>
            <c:ext xmlns:c16="http://schemas.microsoft.com/office/drawing/2014/chart" uri="{C3380CC4-5D6E-409C-BE32-E72D297353CC}">
              <c16:uniqueId val="{00000000-29E9-4C49-AFBF-A3DC0DE0EC6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29E9-4C49-AFBF-A3DC0DE0EC6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363.44</c:v>
                </c:pt>
                <c:pt idx="1">
                  <c:v>356.09</c:v>
                </c:pt>
                <c:pt idx="2">
                  <c:v>355.03</c:v>
                </c:pt>
                <c:pt idx="3">
                  <c:v>366.92</c:v>
                </c:pt>
                <c:pt idx="4">
                  <c:v>383.63</c:v>
                </c:pt>
              </c:numCache>
            </c:numRef>
          </c:val>
          <c:extLst>
            <c:ext xmlns:c16="http://schemas.microsoft.com/office/drawing/2014/chart" uri="{C3380CC4-5D6E-409C-BE32-E72D297353CC}">
              <c16:uniqueId val="{00000000-ACCD-4CF6-8BFD-956E7278777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ACCD-4CF6-8BFD-956E7278777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5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三朝町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6340</v>
      </c>
      <c r="AM8" s="69"/>
      <c r="AN8" s="69"/>
      <c r="AO8" s="69"/>
      <c r="AP8" s="69"/>
      <c r="AQ8" s="69"/>
      <c r="AR8" s="69"/>
      <c r="AS8" s="69"/>
      <c r="AT8" s="68">
        <f>データ!T6</f>
        <v>233.52</v>
      </c>
      <c r="AU8" s="68"/>
      <c r="AV8" s="68"/>
      <c r="AW8" s="68"/>
      <c r="AX8" s="68"/>
      <c r="AY8" s="68"/>
      <c r="AZ8" s="68"/>
      <c r="BA8" s="68"/>
      <c r="BB8" s="68">
        <f>データ!U6</f>
        <v>27.15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18.260000000000002</v>
      </c>
      <c r="Q10" s="68"/>
      <c r="R10" s="68"/>
      <c r="S10" s="68"/>
      <c r="T10" s="68"/>
      <c r="U10" s="68"/>
      <c r="V10" s="68"/>
      <c r="W10" s="68">
        <f>データ!Q6</f>
        <v>100</v>
      </c>
      <c r="X10" s="68"/>
      <c r="Y10" s="68"/>
      <c r="Z10" s="68"/>
      <c r="AA10" s="68"/>
      <c r="AB10" s="68"/>
      <c r="AC10" s="68"/>
      <c r="AD10" s="69">
        <f>データ!R6</f>
        <v>3520</v>
      </c>
      <c r="AE10" s="69"/>
      <c r="AF10" s="69"/>
      <c r="AG10" s="69"/>
      <c r="AH10" s="69"/>
      <c r="AI10" s="69"/>
      <c r="AJ10" s="69"/>
      <c r="AK10" s="2"/>
      <c r="AL10" s="69">
        <f>データ!V6</f>
        <v>1147</v>
      </c>
      <c r="AM10" s="69"/>
      <c r="AN10" s="69"/>
      <c r="AO10" s="69"/>
      <c r="AP10" s="69"/>
      <c r="AQ10" s="69"/>
      <c r="AR10" s="69"/>
      <c r="AS10" s="69"/>
      <c r="AT10" s="68">
        <f>データ!W6</f>
        <v>0.9</v>
      </c>
      <c r="AU10" s="68"/>
      <c r="AV10" s="68"/>
      <c r="AW10" s="68"/>
      <c r="AX10" s="68"/>
      <c r="AY10" s="68"/>
      <c r="AZ10" s="68"/>
      <c r="BA10" s="68"/>
      <c r="BB10" s="68">
        <f>データ!X6</f>
        <v>1274.44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44</v>
      </c>
      <c r="O86" s="26" t="str">
        <f>データ!EO6</f>
        <v>【0.16】</v>
      </c>
    </row>
  </sheetData>
  <sheetProtection algorithmName="SHA-512" hashValue="KUA+gsnSVnwC8rPXlG3Lco0ahmKB6gNUcFbKGPHaN8jeaVau4FODO/N1NW9lJyoDuAvZNFPY6TM/EwWkRQxU0Q==" saltValue="BVctm1XbsrSIIEOFvISzn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313645</v>
      </c>
      <c r="D6" s="33">
        <f t="shared" si="3"/>
        <v>47</v>
      </c>
      <c r="E6" s="33">
        <f t="shared" si="3"/>
        <v>17</v>
      </c>
      <c r="F6" s="33">
        <f t="shared" si="3"/>
        <v>5</v>
      </c>
      <c r="G6" s="33">
        <f t="shared" si="3"/>
        <v>0</v>
      </c>
      <c r="H6" s="33" t="str">
        <f t="shared" si="3"/>
        <v>鳥取県　三朝町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18.260000000000002</v>
      </c>
      <c r="Q6" s="34">
        <f t="shared" si="3"/>
        <v>100</v>
      </c>
      <c r="R6" s="34">
        <f t="shared" si="3"/>
        <v>3520</v>
      </c>
      <c r="S6" s="34">
        <f t="shared" si="3"/>
        <v>6340</v>
      </c>
      <c r="T6" s="34">
        <f t="shared" si="3"/>
        <v>233.52</v>
      </c>
      <c r="U6" s="34">
        <f t="shared" si="3"/>
        <v>27.15</v>
      </c>
      <c r="V6" s="34">
        <f t="shared" si="3"/>
        <v>1147</v>
      </c>
      <c r="W6" s="34">
        <f t="shared" si="3"/>
        <v>0.9</v>
      </c>
      <c r="X6" s="34">
        <f t="shared" si="3"/>
        <v>1274.44</v>
      </c>
      <c r="Y6" s="35">
        <f>IF(Y7="",NA(),Y7)</f>
        <v>81.510000000000005</v>
      </c>
      <c r="Z6" s="35">
        <f t="shared" ref="Z6:AH6" si="4">IF(Z7="",NA(),Z7)</f>
        <v>81.72</v>
      </c>
      <c r="AA6" s="35">
        <f t="shared" si="4"/>
        <v>78.34</v>
      </c>
      <c r="AB6" s="35">
        <f t="shared" si="4"/>
        <v>78.83</v>
      </c>
      <c r="AC6" s="35">
        <f t="shared" si="4"/>
        <v>81.44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51.25</v>
      </c>
      <c r="BR6" s="35">
        <f t="shared" ref="BR6:BZ6" si="8">IF(BR7="",NA(),BR7)</f>
        <v>52.96</v>
      </c>
      <c r="BS6" s="35">
        <f t="shared" si="8"/>
        <v>52.8</v>
      </c>
      <c r="BT6" s="35">
        <f t="shared" si="8"/>
        <v>52.49</v>
      </c>
      <c r="BU6" s="35">
        <f t="shared" si="8"/>
        <v>50.88</v>
      </c>
      <c r="BV6" s="35">
        <f t="shared" si="8"/>
        <v>55.32</v>
      </c>
      <c r="BW6" s="35">
        <f t="shared" si="8"/>
        <v>59.8</v>
      </c>
      <c r="BX6" s="35">
        <f t="shared" si="8"/>
        <v>57.77</v>
      </c>
      <c r="BY6" s="35">
        <f t="shared" si="8"/>
        <v>57.31</v>
      </c>
      <c r="BZ6" s="35">
        <f t="shared" si="8"/>
        <v>57.08</v>
      </c>
      <c r="CA6" s="34" t="str">
        <f>IF(CA7="","",IF(CA7="-","【-】","【"&amp;SUBSTITUTE(TEXT(CA7,"#,##0.00"),"-","△")&amp;"】"))</f>
        <v>【60.94】</v>
      </c>
      <c r="CB6" s="35">
        <f>IF(CB7="",NA(),CB7)</f>
        <v>363.44</v>
      </c>
      <c r="CC6" s="35">
        <f t="shared" ref="CC6:CK6" si="9">IF(CC7="",NA(),CC7)</f>
        <v>356.09</v>
      </c>
      <c r="CD6" s="35">
        <f t="shared" si="9"/>
        <v>355.03</v>
      </c>
      <c r="CE6" s="35">
        <f t="shared" si="9"/>
        <v>366.92</v>
      </c>
      <c r="CF6" s="35">
        <f t="shared" si="9"/>
        <v>383.63</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47.62</v>
      </c>
      <c r="CN6" s="35">
        <f t="shared" ref="CN6:CV6" si="10">IF(CN7="",NA(),CN7)</f>
        <v>46.89</v>
      </c>
      <c r="CO6" s="35">
        <f t="shared" si="10"/>
        <v>45.97</v>
      </c>
      <c r="CP6" s="35">
        <f t="shared" si="10"/>
        <v>44.14</v>
      </c>
      <c r="CQ6" s="35">
        <f t="shared" si="10"/>
        <v>45.42</v>
      </c>
      <c r="CR6" s="35">
        <f t="shared" si="10"/>
        <v>60.65</v>
      </c>
      <c r="CS6" s="35">
        <f t="shared" si="10"/>
        <v>51.75</v>
      </c>
      <c r="CT6" s="35">
        <f t="shared" si="10"/>
        <v>50.68</v>
      </c>
      <c r="CU6" s="35">
        <f t="shared" si="10"/>
        <v>50.14</v>
      </c>
      <c r="CV6" s="35">
        <f t="shared" si="10"/>
        <v>54.83</v>
      </c>
      <c r="CW6" s="34" t="str">
        <f>IF(CW7="","",IF(CW7="-","【-】","【"&amp;SUBSTITUTE(TEXT(CW7,"#,##0.00"),"-","△")&amp;"】"))</f>
        <v>【54.84】</v>
      </c>
      <c r="CX6" s="35">
        <f>IF(CX7="",NA(),CX7)</f>
        <v>90.35</v>
      </c>
      <c r="CY6" s="35">
        <f t="shared" ref="CY6:DG6" si="11">IF(CY7="",NA(),CY7)</f>
        <v>90.49</v>
      </c>
      <c r="CZ6" s="35">
        <f t="shared" si="11"/>
        <v>92.14</v>
      </c>
      <c r="DA6" s="35">
        <f t="shared" si="11"/>
        <v>90.63</v>
      </c>
      <c r="DB6" s="35">
        <f t="shared" si="11"/>
        <v>90.58</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313645</v>
      </c>
      <c r="D7" s="37">
        <v>47</v>
      </c>
      <c r="E7" s="37">
        <v>17</v>
      </c>
      <c r="F7" s="37">
        <v>5</v>
      </c>
      <c r="G7" s="37">
        <v>0</v>
      </c>
      <c r="H7" s="37" t="s">
        <v>98</v>
      </c>
      <c r="I7" s="37" t="s">
        <v>99</v>
      </c>
      <c r="J7" s="37" t="s">
        <v>100</v>
      </c>
      <c r="K7" s="37" t="s">
        <v>101</v>
      </c>
      <c r="L7" s="37" t="s">
        <v>102</v>
      </c>
      <c r="M7" s="37" t="s">
        <v>103</v>
      </c>
      <c r="N7" s="38" t="s">
        <v>104</v>
      </c>
      <c r="O7" s="38" t="s">
        <v>105</v>
      </c>
      <c r="P7" s="38">
        <v>18.260000000000002</v>
      </c>
      <c r="Q7" s="38">
        <v>100</v>
      </c>
      <c r="R7" s="38">
        <v>3520</v>
      </c>
      <c r="S7" s="38">
        <v>6340</v>
      </c>
      <c r="T7" s="38">
        <v>233.52</v>
      </c>
      <c r="U7" s="38">
        <v>27.15</v>
      </c>
      <c r="V7" s="38">
        <v>1147</v>
      </c>
      <c r="W7" s="38">
        <v>0.9</v>
      </c>
      <c r="X7" s="38">
        <v>1274.44</v>
      </c>
      <c r="Y7" s="38">
        <v>81.510000000000005</v>
      </c>
      <c r="Z7" s="38">
        <v>81.72</v>
      </c>
      <c r="AA7" s="38">
        <v>78.34</v>
      </c>
      <c r="AB7" s="38">
        <v>78.83</v>
      </c>
      <c r="AC7" s="38">
        <v>81.44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51.25</v>
      </c>
      <c r="BR7" s="38">
        <v>52.96</v>
      </c>
      <c r="BS7" s="38">
        <v>52.8</v>
      </c>
      <c r="BT7" s="38">
        <v>52.49</v>
      </c>
      <c r="BU7" s="38">
        <v>50.88</v>
      </c>
      <c r="BV7" s="38">
        <v>55.32</v>
      </c>
      <c r="BW7" s="38">
        <v>59.8</v>
      </c>
      <c r="BX7" s="38">
        <v>57.77</v>
      </c>
      <c r="BY7" s="38">
        <v>57.31</v>
      </c>
      <c r="BZ7" s="38">
        <v>57.08</v>
      </c>
      <c r="CA7" s="38">
        <v>60.94</v>
      </c>
      <c r="CB7" s="38">
        <v>363.44</v>
      </c>
      <c r="CC7" s="38">
        <v>356.09</v>
      </c>
      <c r="CD7" s="38">
        <v>355.03</v>
      </c>
      <c r="CE7" s="38">
        <v>366.92</v>
      </c>
      <c r="CF7" s="38">
        <v>383.63</v>
      </c>
      <c r="CG7" s="38">
        <v>283.17</v>
      </c>
      <c r="CH7" s="38">
        <v>263.76</v>
      </c>
      <c r="CI7" s="38">
        <v>274.35000000000002</v>
      </c>
      <c r="CJ7" s="38">
        <v>273.52</v>
      </c>
      <c r="CK7" s="38">
        <v>274.99</v>
      </c>
      <c r="CL7" s="38">
        <v>253.04</v>
      </c>
      <c r="CM7" s="38">
        <v>47.62</v>
      </c>
      <c r="CN7" s="38">
        <v>46.89</v>
      </c>
      <c r="CO7" s="38">
        <v>45.97</v>
      </c>
      <c r="CP7" s="38">
        <v>44.14</v>
      </c>
      <c r="CQ7" s="38">
        <v>45.42</v>
      </c>
      <c r="CR7" s="38">
        <v>60.65</v>
      </c>
      <c r="CS7" s="38">
        <v>51.75</v>
      </c>
      <c r="CT7" s="38">
        <v>50.68</v>
      </c>
      <c r="CU7" s="38">
        <v>50.14</v>
      </c>
      <c r="CV7" s="38">
        <v>54.83</v>
      </c>
      <c r="CW7" s="38">
        <v>54.84</v>
      </c>
      <c r="CX7" s="38">
        <v>90.35</v>
      </c>
      <c r="CY7" s="38">
        <v>90.49</v>
      </c>
      <c r="CZ7" s="38">
        <v>92.14</v>
      </c>
      <c r="DA7" s="38">
        <v>90.63</v>
      </c>
      <c r="DB7" s="38">
        <v>90.58</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