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zu538\Desktop\公営企業に係る経営比較分析表（Ｒ2決算）の分析等について\R4.1.27 公営企業に係る経営比較分析表（Ｒ2決算）の分析等について\【経営比較分析表】下水道\【経営比較分析表】2020_313289_47_1718\"/>
    </mc:Choice>
  </mc:AlternateContent>
  <workbookProtection workbookAlgorithmName="SHA-512" workbookHashValue="7JI2cBAxGlgLfR/99kMNF6syeyFXr3ygqPr/aDDKUlA7oaocNYJxrP7ca+sYe5A+bmtxt03dYobw8iC25SQE7A==" workbookSaltValue="NGCavYcERylsnlQt9WtK1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<sst xmlns="http://schemas.openxmlformats.org/spreadsheetml/2006/main" count="236" uniqueCount="119">
  <si>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</si>
  <si>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</si>
  <si>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</si>
  <si>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</si>
  <si>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</si>
  <si>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</si>
  <si>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</si>
  <si>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</si>
  <si>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</si>
  <si>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</si>
  <si>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</si>
  <si>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</si>
  <si>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</si>
  <si>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</si>
  <si>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</si>
  <si>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</si>
  <si>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</si>
  <si>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</si>
  <si>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</si>
  <si>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</si>
  <si>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</si>
  <si>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</si>
  <si>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</si>
  <si>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</si>
  <si>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</si>
  <si>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</si>
  <si>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</si>
  <si>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</si>
  <si>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</si>
  <si>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</si>
  <si>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</si>
  <si>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</si>
  <si>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</si>
  <si>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</si>
  <si>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</si>
  <si>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</si>
  <si>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</si>
  <si>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</si>
  <si>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</si>
  <si>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</si>
  <si>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</si>
  <si>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</si>
  <si>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</si>
  <si>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</si>
  <si>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</si>
  <si>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</si>
  <si>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</si>
  <si>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</si>
  <si>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</si>
  <si>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</si>
  <si>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</si>
  <si>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</si>
  <si>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</si>
  <si>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</si>
  <si>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</si>
  <si>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</si>
  <si>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</si>
  <si>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</si>
  <si>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</si>
  <si>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</si>
  <si>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</si>
  <si>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</si>
  <si>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</si>
  <si>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</si>
  <si>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</si>
  <si>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</si>
  <si>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</si>
  <si>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</si>
  <si>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</si>
  <si>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</si>
  <si>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</si>
  <si>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</si>
  <si>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</si>
  <si>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</si>
  <si>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</si>
  <si>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</si>
  <si>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</si>
  <si>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</si>
  <si>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</si>
  <si>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</si>
  <si>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</si>
  <si>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</si>
  <si>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</si>
  <si>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</si>
  <si>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</si>
  <si>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</si>
  <si>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</si>
  <si>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</si>
  <si>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</si>
  <si>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</si>
  <si>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</si>
  <si>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</si>
  <si>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</si>
  <si>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</si>
  <si>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</si>
  <si>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</si>
  <si>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</si>
  <si>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</si>
  <si>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</si>
  <si>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</si>
  <si>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</si>
  <si>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</si>
  <si>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</si>
  <si>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</si>
  <si>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</si>
  <si>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</si>
  <si>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</si>
  <si>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</si>
  <si>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</si>
  <si>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</si>
  <si>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</si>
  <si>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</si>
  <si>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</si>
  <si>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</si>
  <si>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</si>
  <si>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</si>
  <si>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汚水処理費用に対して、料金収入が少なく、経営は厳しい状態である。処理場建設後15年以上経過しており、今後修繕費用も多くなると思われるので、適正な維持管理を行い、経営指標の推移に着目しながら健全な経営を目指していきたい。</t>
    <rPh sb="0" eb="2">
      <t>オスイ</t>
    </rPh>
    <rPh sb="2" eb="4">
      <t>ショリ</t>
    </rPh>
    <rPh sb="4" eb="6">
      <t>ヒヨウ</t>
    </rPh>
    <rPh sb="7" eb="8">
      <t>タイ</t>
    </rPh>
    <rPh sb="11" eb="13">
      <t>リョウキン</t>
    </rPh>
    <rPh sb="13" eb="15">
      <t>シュウニュウ</t>
    </rPh>
    <rPh sb="16" eb="17">
      <t>スク</t>
    </rPh>
    <rPh sb="20" eb="22">
      <t>ケイエイ</t>
    </rPh>
    <rPh sb="23" eb="24">
      <t>キビ</t>
    </rPh>
    <rPh sb="26" eb="28">
      <t>ジョウタイ</t>
    </rPh>
    <rPh sb="32" eb="35">
      <t>ショリジョウ</t>
    </rPh>
    <rPh sb="35" eb="37">
      <t>ケンセツ</t>
    </rPh>
    <rPh sb="37" eb="38">
      <t>ゴ</t>
    </rPh>
    <rPh sb="40" eb="41">
      <t>ネン</t>
    </rPh>
    <rPh sb="41" eb="43">
      <t>イジョウ</t>
    </rPh>
    <rPh sb="43" eb="45">
      <t>ケイカ</t>
    </rPh>
    <rPh sb="50" eb="52">
      <t>コンゴ</t>
    </rPh>
    <rPh sb="52" eb="54">
      <t>シュウゼン</t>
    </rPh>
    <rPh sb="54" eb="56">
      <t>ヒヨウ</t>
    </rPh>
    <rPh sb="57" eb="58">
      <t>オオ</t>
    </rPh>
    <rPh sb="62" eb="63">
      <t>オモ</t>
    </rPh>
    <rPh sb="69" eb="71">
      <t>テキセイ</t>
    </rPh>
    <rPh sb="72" eb="74">
      <t>イジ</t>
    </rPh>
    <rPh sb="74" eb="76">
      <t>カンリ</t>
    </rPh>
    <rPh sb="77" eb="78">
      <t>オコナ</t>
    </rPh>
    <rPh sb="80" eb="82">
      <t>ケイエイ</t>
    </rPh>
    <rPh sb="82" eb="84">
      <t>シヒョウ</t>
    </rPh>
    <rPh sb="85" eb="87">
      <t>スイイ</t>
    </rPh>
    <rPh sb="88" eb="90">
      <t>チャクモク</t>
    </rPh>
    <rPh sb="94" eb="96">
      <t>ケンゼン</t>
    </rPh>
    <rPh sb="97" eb="99">
      <t>ケイエイ</t>
    </rPh>
    <rPh sb="100" eb="102">
      <t>メザ</t>
    </rPh>
    <phoneticPr fontId="4"/>
  </si>
  <si>
    <t>収益的収支比率（①）はＨ28年以降改善傾向にあるものの、100％を下回っており、地方債償還金が大きな負担となっている。
企業債残高対事業規模比率（④）について、類似団体の平均値以下であるが、これから更新投資が必要な時期になってくるので注視する必要がある。
経費回収率（⑤）は、類似団体以下であり、費用の削減・経営改善が必要である。
汚水処理原価（⑥）は、昨年より減少しているものの類似団体以上の数値であり、費用の削減・経営改善が必要である。
施設利用率（⑦）・水洗化率（⑧）も横ばいである。</t>
    <rPh sb="0" eb="2">
      <t>シュウエキ</t>
    </rPh>
    <rPh sb="2" eb="3">
      <t>テキ</t>
    </rPh>
    <rPh sb="3" eb="5">
      <t>シュウシ</t>
    </rPh>
    <rPh sb="5" eb="7">
      <t>ヒリツ</t>
    </rPh>
    <rPh sb="14" eb="15">
      <t>ネン</t>
    </rPh>
    <rPh sb="15" eb="17">
      <t>イコウ</t>
    </rPh>
    <rPh sb="17" eb="19">
      <t>カイゼン</t>
    </rPh>
    <rPh sb="19" eb="21">
      <t>ケイコウ</t>
    </rPh>
    <rPh sb="33" eb="35">
      <t>シタマワ</t>
    </rPh>
    <rPh sb="40" eb="42">
      <t>チホウ</t>
    </rPh>
    <rPh sb="42" eb="43">
      <t>サイ</t>
    </rPh>
    <rPh sb="43" eb="45">
      <t>ショウカン</t>
    </rPh>
    <rPh sb="45" eb="46">
      <t>キン</t>
    </rPh>
    <rPh sb="47" eb="48">
      <t>オオ</t>
    </rPh>
    <rPh sb="50" eb="52">
      <t>フタン</t>
    </rPh>
    <rPh sb="61" eb="63">
      <t>キギョウ</t>
    </rPh>
    <rPh sb="63" eb="64">
      <t>サイ</t>
    </rPh>
    <rPh sb="64" eb="66">
      <t>ザンダカ</t>
    </rPh>
    <rPh sb="66" eb="67">
      <t>タイ</t>
    </rPh>
    <rPh sb="67" eb="69">
      <t>ジギョウ</t>
    </rPh>
    <rPh sb="69" eb="71">
      <t>キボ</t>
    </rPh>
    <rPh sb="72" eb="73">
      <t>リツ</t>
    </rPh>
    <rPh sb="81" eb="83">
      <t>ルイジ</t>
    </rPh>
    <rPh sb="83" eb="85">
      <t>ダンタイ</t>
    </rPh>
    <rPh sb="86" eb="88">
      <t>ヘイキン</t>
    </rPh>
    <rPh sb="88" eb="89">
      <t>チ</t>
    </rPh>
    <rPh sb="89" eb="91">
      <t>イカ</t>
    </rPh>
    <rPh sb="100" eb="102">
      <t>コウシン</t>
    </rPh>
    <rPh sb="102" eb="104">
      <t>トウシ</t>
    </rPh>
    <rPh sb="105" eb="107">
      <t>ヒツヨウ</t>
    </rPh>
    <rPh sb="108" eb="110">
      <t>ジキ</t>
    </rPh>
    <rPh sb="118" eb="120">
      <t>チュウシ</t>
    </rPh>
    <rPh sb="122" eb="124">
      <t>ヒツヨウ</t>
    </rPh>
    <rPh sb="130" eb="132">
      <t>ケイヒ</t>
    </rPh>
    <rPh sb="132" eb="134">
      <t>カイシュウ</t>
    </rPh>
    <rPh sb="134" eb="135">
      <t>リツ</t>
    </rPh>
    <rPh sb="140" eb="142">
      <t>ルイジ</t>
    </rPh>
    <rPh sb="142" eb="144">
      <t>ダンタイ</t>
    </rPh>
    <rPh sb="144" eb="146">
      <t>イカ</t>
    </rPh>
    <rPh sb="150" eb="152">
      <t>ヒヨウ</t>
    </rPh>
    <rPh sb="153" eb="155">
      <t>サクゲン</t>
    </rPh>
    <rPh sb="156" eb="158">
      <t>ケイエイ</t>
    </rPh>
    <rPh sb="158" eb="160">
      <t>カイゼン</t>
    </rPh>
    <rPh sb="161" eb="163">
      <t>ヒツヨウ</t>
    </rPh>
    <rPh sb="169" eb="171">
      <t>オスイ</t>
    </rPh>
    <rPh sb="171" eb="173">
      <t>ショリ</t>
    </rPh>
    <rPh sb="173" eb="175">
      <t>ゲンカ</t>
    </rPh>
    <rPh sb="180" eb="182">
      <t>サクネン</t>
    </rPh>
    <rPh sb="184" eb="186">
      <t>ゲンショウ</t>
    </rPh>
    <rPh sb="193" eb="195">
      <t>ルイジ</t>
    </rPh>
    <rPh sb="195" eb="197">
      <t>ダンタイ</t>
    </rPh>
    <rPh sb="197" eb="199">
      <t>イジョウ</t>
    </rPh>
    <rPh sb="200" eb="202">
      <t>スウチ</t>
    </rPh>
    <rPh sb="206" eb="208">
      <t>ヒヨウ</t>
    </rPh>
    <rPh sb="209" eb="211">
      <t>サクゲン</t>
    </rPh>
    <rPh sb="212" eb="214">
      <t>ケイエイ</t>
    </rPh>
    <rPh sb="214" eb="216">
      <t>カイゼン</t>
    </rPh>
    <rPh sb="217" eb="219">
      <t>ヒツヨウ</t>
    </rPh>
    <rPh sb="225" eb="227">
      <t>シセツ</t>
    </rPh>
    <rPh sb="227" eb="229">
      <t>リヨウ</t>
    </rPh>
    <rPh sb="229" eb="230">
      <t>リツ</t>
    </rPh>
    <rPh sb="234" eb="237">
      <t>スイセンカ</t>
    </rPh>
    <rPh sb="237" eb="238">
      <t>リツ</t>
    </rPh>
    <rPh sb="242" eb="243">
      <t>ヨコ</t>
    </rPh>
    <phoneticPr fontId="4"/>
  </si>
  <si>
    <t>管渠については、耐用年数に達しておらず緊急的に更新する必要がなかったが、今後は耐用年数を考慮しながら計画的な長寿命化事業を行う必要がある。
また、電気機器に関して耐用年数に達しているものもあり、計画的な更新改修が必要である。</t>
    <rPh sb="0" eb="2">
      <t>カンキョ</t>
    </rPh>
    <rPh sb="8" eb="10">
      <t>タイヨウ</t>
    </rPh>
    <rPh sb="10" eb="12">
      <t>ネンスウ</t>
    </rPh>
    <rPh sb="13" eb="14">
      <t>タッ</t>
    </rPh>
    <rPh sb="19" eb="22">
      <t>キンキュウテキ</t>
    </rPh>
    <rPh sb="23" eb="25">
      <t>コウシン</t>
    </rPh>
    <rPh sb="27" eb="29">
      <t>ヒツヨウ</t>
    </rPh>
    <rPh sb="36" eb="38">
      <t>コンゴ</t>
    </rPh>
    <rPh sb="39" eb="41">
      <t>タイヨウ</t>
    </rPh>
    <rPh sb="41" eb="43">
      <t>ネンスウ</t>
    </rPh>
    <rPh sb="44" eb="46">
      <t>コウリョ</t>
    </rPh>
    <rPh sb="50" eb="53">
      <t>ケイカクテキ</t>
    </rPh>
    <rPh sb="54" eb="58">
      <t>チョウジュミョウカ</t>
    </rPh>
    <rPh sb="58" eb="60">
      <t>ジギョウ</t>
    </rPh>
    <rPh sb="61" eb="62">
      <t>オコナ</t>
    </rPh>
    <rPh sb="63" eb="65">
      <t>ヒツヨウ</t>
    </rPh>
    <rPh sb="73" eb="75">
      <t>デンキ</t>
    </rPh>
    <rPh sb="75" eb="77">
      <t>キキ</t>
    </rPh>
    <rPh sb="78" eb="79">
      <t>カン</t>
    </rPh>
    <rPh sb="81" eb="83">
      <t>タイヨウ</t>
    </rPh>
    <rPh sb="83" eb="85">
      <t>ネンスウ</t>
    </rPh>
    <rPh sb="86" eb="87">
      <t>タッ</t>
    </rPh>
    <rPh sb="97" eb="100">
      <t>ケイカクテキ</t>
    </rPh>
    <rPh sb="101" eb="103">
      <t>コウシン</t>
    </rPh>
    <rPh sb="103" eb="105">
      <t>カイシュウ</t>
    </rPh>
    <rPh sb="106" eb="1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</si>
</sst>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AD-4B53-9DFE-D513377DE7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92AD-4B53-9DFE-D513377DE7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53.85</c:v>
                </c:pt>
                <c:pt idx="1">
                  <c:v>53.95</c:v>
                </c:pt>
                <c:pt idx="2">
                  <c:v>54.05</c:v>
                </c:pt>
                <c:pt idx="3">
                  <c:v>51.45</c:v>
                </c:pt>
                <c:pt idx="4">
                  <c:v>51.5</c:v>
                </c:pt>
              </c:numCache>
            </c:numRef>
          </c:val>
          <c:extLst>
            <c:ext xmlns:c16="http://schemas.microsoft.com/office/drawing/2014/chart" uri="{C3380CC4-5D6E-409C-BE32-E72D297353CC}">
              <c16:uniqueId val="{00000000-7F0E-4C33-9FF6-F732F3CF5B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F0E-4C33-9FF6-F732F3CF5B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81.239999999999995</c:v>
                </c:pt>
                <c:pt idx="1">
                  <c:v>79.41</c:v>
                </c:pt>
                <c:pt idx="2">
                  <c:v>79.47</c:v>
                </c:pt>
                <c:pt idx="3">
                  <c:v>79.489999999999995</c:v>
                </c:pt>
                <c:pt idx="4">
                  <c:v>80.06</c:v>
                </c:pt>
              </c:numCache>
            </c:numRef>
          </c:val>
          <c:extLst>
            <c:ext xmlns:c16="http://schemas.microsoft.com/office/drawing/2014/chart" uri="{C3380CC4-5D6E-409C-BE32-E72D297353CC}">
              <c16:uniqueId val="{00000000-6E86-4653-9036-5368369D92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E86-4653-9036-5368369D92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74.8</c:v>
                </c:pt>
                <c:pt idx="1">
                  <c:v>80.849999999999994</c:v>
                </c:pt>
                <c:pt idx="2">
                  <c:v>82.66</c:v>
                </c:pt>
                <c:pt idx="3">
                  <c:v>89.4</c:v>
                </c:pt>
                <c:pt idx="4">
                  <c:v>89.78</c:v>
                </c:pt>
              </c:numCache>
            </c:numRef>
          </c:val>
          <c:extLst>
            <c:ext xmlns:c16="http://schemas.microsoft.com/office/drawing/2014/chart" uri="{C3380CC4-5D6E-409C-BE32-E72D297353CC}">
              <c16:uniqueId val="{00000000-008B-471A-9974-3F7432FD98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B-471A-9974-3F7432FD98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D4-43FD-BF48-7864CAAEA1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D4-43FD-BF48-7864CAAEA1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5E-452A-B981-9CEAA44083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E-452A-B981-9CEAA44083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C-41E5-A4A8-2B07159FDC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C-41E5-A4A8-2B07159FDC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0-4BE3-873A-EFD88E0E77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0-4BE3-873A-EFD88E0E77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348.69</c:v>
                </c:pt>
                <c:pt idx="1">
                  <c:v>130.18</c:v>
                </c:pt>
                <c:pt idx="2">
                  <c:v>960.18</c:v>
                </c:pt>
                <c:pt idx="3">
                  <c:v>707.42</c:v>
                </c:pt>
                <c:pt idx="4">
                  <c:v>391.87</c:v>
                </c:pt>
              </c:numCache>
            </c:numRef>
          </c:val>
          <c:extLst>
            <c:ext xmlns:c16="http://schemas.microsoft.com/office/drawing/2014/chart" uri="{C3380CC4-5D6E-409C-BE32-E72D297353CC}">
              <c16:uniqueId val="{00000000-089A-4583-B034-DCC8AE5C03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89A-4583-B034-DCC8AE5C03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91.2</c:v>
                </c:pt>
                <c:pt idx="1">
                  <c:v>54.03</c:v>
                </c:pt>
                <c:pt idx="2">
                  <c:v>46.89</c:v>
                </c:pt>
                <c:pt idx="3">
                  <c:v>53.12</c:v>
                </c:pt>
                <c:pt idx="4">
                  <c:v>63.25</c:v>
                </c:pt>
              </c:numCache>
            </c:numRef>
          </c:val>
          <c:extLst>
            <c:ext xmlns:c16="http://schemas.microsoft.com/office/drawing/2014/chart" uri="{C3380CC4-5D6E-409C-BE32-E72D297353CC}">
              <c16:uniqueId val="{00000000-A849-42FF-985D-3E96E93568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849-42FF-985D-3E96E93568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246.28</c:v>
                </c:pt>
                <c:pt idx="1">
                  <c:v>366.02</c:v>
                </c:pt>
                <c:pt idx="2">
                  <c:v>426.54</c:v>
                </c:pt>
                <c:pt idx="3">
                  <c:v>390.94</c:v>
                </c:pt>
                <c:pt idx="4">
                  <c:v>326.74</c:v>
                </c:pt>
              </c:numCache>
            </c:numRef>
          </c:val>
          <c:extLst>
            <c:ext xmlns:c16="http://schemas.microsoft.com/office/drawing/2014/chart" uri="{C3380CC4-5D6E-409C-BE32-E72D297353CC}">
              <c16:uniqueId val="{00000000-6A40-4F17-B787-CFB423E957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6A40-4F17-B787-CFB423E957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 zoomScale="70" zoomScaleNormal="7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智頭町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6726</v>
      </c>
      <c r="AM8" s="69"/>
      <c r="AN8" s="69"/>
      <c r="AO8" s="69"/>
      <c r="AP8" s="69"/>
      <c r="AQ8" s="69"/>
      <c r="AR8" s="69"/>
      <c r="AS8" s="69"/>
      <c r="AT8" s="68">
        <f>データ!T6</f>
        <v>224.7</v>
      </c>
      <c r="AU8" s="68"/>
      <c r="AV8" s="68"/>
      <c r="AW8" s="68"/>
      <c r="AX8" s="68"/>
      <c r="AY8" s="68"/>
      <c r="AZ8" s="68"/>
      <c r="BA8" s="68"/>
      <c r="BB8" s="68">
        <f>データ!U6</f>
        <v>29.93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47.79</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3184</v>
      </c>
      <c r="AM10" s="69"/>
      <c r="AN10" s="69"/>
      <c r="AO10" s="69"/>
      <c r="AP10" s="69"/>
      <c r="AQ10" s="69"/>
      <c r="AR10" s="69"/>
      <c r="AS10" s="69"/>
      <c r="AT10" s="68">
        <f>データ!W6</f>
        <v>1.24</v>
      </c>
      <c r="AU10" s="68"/>
      <c r="AV10" s="68"/>
      <c r="AW10" s="68"/>
      <c r="AX10" s="68"/>
      <c r="AY10" s="68"/>
      <c r="AZ10" s="68"/>
      <c r="BA10" s="68"/>
      <c r="BB10" s="68">
        <f>データ!X6</f>
        <v>2567.7399999999998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zMrMeGZAzZCYaFwFERex4CJi3qZ1JcTsBNQl1hxjImADvm8fN6xKLQ2F3Yx9vY6wVusG4TDaVHpfkfGFXnaBg==" saltValue="MFKGzSR+P4Vn/qOjzyZ8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313289</v>
      </c>
      <c r="D6" s="33">
        <f t="shared" si="3"/>
        <v>47</v>
      </c>
      <c r="E6" s="33">
        <f t="shared" si="3"/>
        <v>17</v>
      </c>
      <c r="F6" s="33">
        <f t="shared" si="3"/>
        <v>4</v>
      </c>
      <c r="G6" s="33">
        <f t="shared" si="3"/>
        <v>0</v>
      </c>
      <c r="H6" s="33" t="str">
        <f t="shared" si="3"/>
        <v>鳥取県　智頭町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47.79</v>
      </c>
      <c r="Q6" s="34">
        <f t="shared" si="3"/>
        <v>100</v>
      </c>
      <c r="R6" s="34">
        <f t="shared" si="3"/>
        <v>4400</v>
      </c>
      <c r="S6" s="34">
        <f t="shared" si="3"/>
        <v>6726</v>
      </c>
      <c r="T6" s="34">
        <f t="shared" si="3"/>
        <v>224.7</v>
      </c>
      <c r="U6" s="34">
        <f t="shared" si="3"/>
        <v>29.93</v>
      </c>
      <c r="V6" s="34">
        <f t="shared" si="3"/>
        <v>3184</v>
      </c>
      <c r="W6" s="34">
        <f t="shared" si="3"/>
        <v>1.24</v>
      </c>
      <c r="X6" s="34">
        <f t="shared" si="3"/>
        <v>2567.7399999999998</v>
      </c>
      <c r="Y6" s="35">
        <f>IF(Y7="",NA(),Y7)</f>
        <v>74.8</v>
      </c>
      <c r="Z6" s="35">
        <f t="shared" ref="Z6:AH6" si="4">IF(Z7="",NA(),Z7)</f>
        <v>80.849999999999994</v>
      </c>
      <c r="AA6" s="35">
        <f t="shared" si="4"/>
        <v>82.66</v>
      </c>
      <c r="AB6" s="35">
        <f t="shared" si="4"/>
        <v>89.4</v>
      </c>
      <c r="AC6" s="35">
        <f t="shared" si="4"/>
        <v>89.78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348.69</v>
      </c>
      <c r="BG6" s="35">
        <f t="shared" ref="BG6:BO6" si="7">IF(BG7="",NA(),BG7)</f>
        <v>130.18</v>
      </c>
      <c r="BH6" s="35">
        <f t="shared" si="7"/>
        <v>960.18</v>
      </c>
      <c r="BI6" s="35">
        <f t="shared" si="7"/>
        <v>707.42</v>
      </c>
      <c r="BJ6" s="35">
        <f t="shared" si="7"/>
        <v>391.87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91.2</v>
      </c>
      <c r="BR6" s="35">
        <f t="shared" ref="BR6:BZ6" si="8">IF(BR7="",NA(),BR7)</f>
        <v>54.03</v>
      </c>
      <c r="BS6" s="35">
        <f t="shared" si="8"/>
        <v>46.89</v>
      </c>
      <c r="BT6" s="35">
        <f t="shared" si="8"/>
        <v>53.12</v>
      </c>
      <c r="BU6" s="35">
        <f t="shared" si="8"/>
        <v>63.25</v>
      </c>
      <c r="BV6" s="35">
        <f t="shared" si="8"/>
        <v>69.87</v>
      </c>
      <c r="BW6" s="35">
        <f t="shared" si="8"/>
        <v>74.3</v>
      </c>
      <c r="BX6" s="35">
        <f t="shared" si="8"/>
        <v>72.260000000000005</v>
      </c>
      <c r="BY6" s="35">
        <f t="shared" si="8"/>
        <v>71.84</v>
      </c>
      <c r="BZ6" s="35">
        <f t="shared" si="8"/>
        <v>73.36</v>
      </c>
      <c r="CA6" s="34" t="str">
        <f>IF(CA7="","",IF(CA7="-","【-】","【"&amp;SUBSTITUTE(TEXT(CA7,"#,##0.00"),"-","△")&amp;"】"))</f>
        <v>【75.29】</v>
      </c>
      <c r="CB6" s="35">
        <f>IF(CB7="",NA(),CB7)</f>
        <v>246.28</v>
      </c>
      <c r="CC6" s="35">
        <f t="shared" ref="CC6:CK6" si="9">IF(CC7="",NA(),CC7)</f>
        <v>366.02</v>
      </c>
      <c r="CD6" s="35">
        <f t="shared" si="9"/>
        <v>426.54</v>
      </c>
      <c r="CE6" s="35">
        <f t="shared" si="9"/>
        <v>390.94</v>
      </c>
      <c r="CF6" s="35">
        <f t="shared" si="9"/>
        <v>326.74</v>
      </c>
      <c r="CG6" s="35">
        <f t="shared" si="9"/>
        <v>234.96</v>
      </c>
      <c r="CH6" s="35">
        <f t="shared" si="9"/>
        <v>221.81</v>
      </c>
      <c r="CI6" s="35">
        <f t="shared" si="9"/>
        <v>230.02</v>
      </c>
      <c r="CJ6" s="35">
        <f t="shared" si="9"/>
        <v>228.47</v>
      </c>
      <c r="CK6" s="35">
        <f t="shared" si="9"/>
        <v>224.88</v>
      </c>
      <c r="CL6" s="34" t="str">
        <f>IF(CL7="","",IF(CL7="-","【-】","【"&amp;SUBSTITUTE(TEXT(CL7,"#,##0.00"),"-","△")&amp;"】"))</f>
        <v>【215.41】</v>
      </c>
      <c r="CM6" s="35">
        <f>IF(CM7="",NA(),CM7)</f>
        <v>53.85</v>
      </c>
      <c r="CN6" s="35">
        <f t="shared" ref="CN6:CV6" si="10">IF(CN7="",NA(),CN7)</f>
        <v>53.95</v>
      </c>
      <c r="CO6" s="35">
        <f t="shared" si="10"/>
        <v>54.05</v>
      </c>
      <c r="CP6" s="35">
        <f t="shared" si="10"/>
        <v>51.45</v>
      </c>
      <c r="CQ6" s="35">
        <f t="shared" si="10"/>
        <v>51.5</v>
      </c>
      <c r="CR6" s="35">
        <f t="shared" si="10"/>
        <v>42.9</v>
      </c>
      <c r="CS6" s="35">
        <f t="shared" si="10"/>
        <v>43.36</v>
      </c>
      <c r="CT6" s="35">
        <f t="shared" si="10"/>
        <v>42.56</v>
      </c>
      <c r="CU6" s="35">
        <f t="shared" si="10"/>
        <v>42.47</v>
      </c>
      <c r="CV6" s="35">
        <f t="shared" si="10"/>
        <v>42.4</v>
      </c>
      <c r="CW6" s="34" t="str">
        <f>IF(CW7="","",IF(CW7="-","【-】","【"&amp;SUBSTITUTE(TEXT(CW7,"#,##0.00"),"-","△")&amp;"】"))</f>
        <v>【42.90】</v>
      </c>
      <c r="CX6" s="35">
        <f>IF(CX7="",NA(),CX7)</f>
        <v>81.239999999999995</v>
      </c>
      <c r="CY6" s="35">
        <f t="shared" ref="CY6:DG6" si="11">IF(CY7="",NA(),CY7)</f>
        <v>79.41</v>
      </c>
      <c r="CZ6" s="35">
        <f t="shared" si="11"/>
        <v>79.47</v>
      </c>
      <c r="DA6" s="35">
        <f t="shared" si="11"/>
        <v>79.489999999999995</v>
      </c>
      <c r="DB6" s="35">
        <f t="shared" si="11"/>
        <v>80.06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313289</v>
      </c>
      <c r="D7" s="37">
        <v>47</v>
      </c>
      <c r="E7" s="37">
        <v>17</v>
      </c>
      <c r="F7" s="37">
        <v>4</v>
      </c>
      <c r="G7" s="37">
        <v>0</v>
      </c>
      <c r="H7" s="37" t="s">
        <v>98</v>
      </c>
      <c r="I7" s="37" t="s">
        <v>99</v>
      </c>
      <c r="J7" s="37" t="s">
        <v>100</v>
      </c>
      <c r="K7" s="37" t="s">
        <v>101</v>
      </c>
      <c r="L7" s="37" t="s">
        <v>102</v>
      </c>
      <c r="M7" s="37" t="s">
        <v>103</v>
      </c>
      <c r="N7" s="38" t="s">
        <v>104</v>
      </c>
      <c r="O7" s="38" t="s">
        <v>105</v>
      </c>
      <c r="P7" s="38">
        <v>47.79</v>
      </c>
      <c r="Q7" s="38">
        <v>100</v>
      </c>
      <c r="R7" s="38">
        <v>4400</v>
      </c>
      <c r="S7" s="38">
        <v>6726</v>
      </c>
      <c r="T7" s="38">
        <v>224.7</v>
      </c>
      <c r="U7" s="38">
        <v>29.93</v>
      </c>
      <c r="V7" s="38">
        <v>3184</v>
      </c>
      <c r="W7" s="38">
        <v>1.24</v>
      </c>
      <c r="X7" s="38">
        <v>2567.7399999999998</v>
      </c>
      <c r="Y7" s="38">
        <v>74.8</v>
      </c>
      <c r="Z7" s="38">
        <v>80.849999999999994</v>
      </c>
      <c r="AA7" s="38">
        <v>82.66</v>
      </c>
      <c r="AB7" s="38">
        <v>89.4</v>
      </c>
      <c r="AC7" s="38">
        <v>89.78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348.69</v>
      </c>
      <c r="BG7" s="38">
        <v>130.18</v>
      </c>
      <c r="BH7" s="38">
        <v>960.18</v>
      </c>
      <c r="BI7" s="38">
        <v>707.42</v>
      </c>
      <c r="BJ7" s="38">
        <v>391.87</v>
      </c>
      <c r="BK7" s="38">
        <v>1298.9100000000001</v>
      </c>
      <c r="BL7" s="38">
        <v>1243.71</v>
      </c>
      <c r="BM7" s="38">
        <v>1194.1500000000001</v>
      </c>
      <c r="BN7" s="38">
        <v>1206.79</v>
      </c>
      <c r="BO7" s="38">
        <v>1258.43</v>
      </c>
      <c r="BP7" s="38">
        <v>1260.21</v>
      </c>
      <c r="BQ7" s="38">
        <v>91.2</v>
      </c>
      <c r="BR7" s="38">
        <v>54.03</v>
      </c>
      <c r="BS7" s="38">
        <v>46.89</v>
      </c>
      <c r="BT7" s="38">
        <v>53.12</v>
      </c>
      <c r="BU7" s="38">
        <v>63.25</v>
      </c>
      <c r="BV7" s="38">
        <v>69.87</v>
      </c>
      <c r="BW7" s="38">
        <v>74.3</v>
      </c>
      <c r="BX7" s="38">
        <v>72.260000000000005</v>
      </c>
      <c r="BY7" s="38">
        <v>71.84</v>
      </c>
      <c r="BZ7" s="38">
        <v>73.36</v>
      </c>
      <c r="CA7" s="38">
        <v>75.290000000000006</v>
      </c>
      <c r="CB7" s="38">
        <v>246.28</v>
      </c>
      <c r="CC7" s="38">
        <v>366.02</v>
      </c>
      <c r="CD7" s="38">
        <v>426.54</v>
      </c>
      <c r="CE7" s="38">
        <v>390.94</v>
      </c>
      <c r="CF7" s="38">
        <v>326.74</v>
      </c>
      <c r="CG7" s="38">
        <v>234.96</v>
      </c>
      <c r="CH7" s="38">
        <v>221.81</v>
      </c>
      <c r="CI7" s="38">
        <v>230.02</v>
      </c>
      <c r="CJ7" s="38">
        <v>228.47</v>
      </c>
      <c r="CK7" s="38">
        <v>224.88</v>
      </c>
      <c r="CL7" s="38">
        <v>215.41</v>
      </c>
      <c r="CM7" s="38">
        <v>53.85</v>
      </c>
      <c r="CN7" s="38">
        <v>53.95</v>
      </c>
      <c r="CO7" s="38">
        <v>54.05</v>
      </c>
      <c r="CP7" s="38">
        <v>51.45</v>
      </c>
      <c r="CQ7" s="38">
        <v>51.5</v>
      </c>
      <c r="CR7" s="38">
        <v>42.9</v>
      </c>
      <c r="CS7" s="38">
        <v>43.36</v>
      </c>
      <c r="CT7" s="38">
        <v>42.56</v>
      </c>
      <c r="CU7" s="38">
        <v>42.47</v>
      </c>
      <c r="CV7" s="38">
        <v>42.4</v>
      </c>
      <c r="CW7" s="38">
        <v>42.9</v>
      </c>
      <c r="CX7" s="38">
        <v>81.239999999999995</v>
      </c>
      <c r="CY7" s="38">
        <v>79.41</v>
      </c>
      <c r="CZ7" s="38">
        <v>79.47</v>
      </c>
      <c r="DA7" s="38">
        <v>79.489999999999995</v>
      </c>
      <c r="DB7" s="38">
        <v>80.06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