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dtofl01\智頭町役場\税務住民課\★☆水道課☆★\★公営企業に係る「経営比較分析表」の分析等について\R3年度\公営企業に係る経営比較分析表（Ｒ2決算）の分析等について\R4.1.27 公営企業に係る経営比較分析表（Ｒ2決算）の分析等について\【経営比較分析表】水道\【経営比較分析表】2020_313289_46_010\"/>
    </mc:Choice>
  </mc:AlternateContent>
  <workbookProtection workbookAlgorithmName="SHA-512" workbookHashValue="kxxXQJXmaN+2ijlm8bM5Nlq4wZztHGHkY7eGARUhH4q7HeM3Bo/zCV+8WoVDHaMiojSrzCXpwz7SF/bF9l2tzA==" workbookSaltValue="vQVDt4bOCaIe6btRh/mm2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<sst xmlns="http://schemas.openxmlformats.org/spreadsheetml/2006/main" count="228" uniqueCount="113">
  <si>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</si>
  <si>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</si>
  <si>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</si>
  <si>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</si>
  <si>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</si>
  <si>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</si>
  <si>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</si>
  <si>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</si>
  <si>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</si>
  <si>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</si>
  <si>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</si>
  <si>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</si>
  <si>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</si>
  <si>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</si>
  <si>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</si>
  <si>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</si>
  <si>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</si>
  <si>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</si>
  <si>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</si>
  <si>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</si>
  <si>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</si>
  <si>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</si>
  <si>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</si>
  <si>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</si>
  <si>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</si>
  <si>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</si>
  <si>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</si>
  <si>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</si>
  <si>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</si>
  <si>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</si>
  <si>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</si>
  <si>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</si>
  <si>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</si>
  <si>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</si>
  <si>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</si>
  <si>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</si>
  <si>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</si>
  <si>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</si>
  <si>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</si>
  <si>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</si>
  <si>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</si>
  <si>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</si>
  <si>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</si>
  <si>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</si>
  <si>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</si>
  <si>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</si>
  <si>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</si>
  <si>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</si>
  <si>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</si>
  <si>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</si>
  <si>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</si>
  <si>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</si>
  <si>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</si>
  <si>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</si>
  <si>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</si>
  <si>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</si>
  <si>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</si>
  <si>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</si>
  <si>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</si>
  <si>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</si>
  <si>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</si>
  <si>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</si>
  <si>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</si>
  <si>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</si>
  <si>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</si>
  <si>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</si>
  <si>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</si>
  <si>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</si>
  <si>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</si>
  <si>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</si>
  <si>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</si>
  <si>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</si>
  <si>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</si>
  <si>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</si>
  <si>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</si>
  <si>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</si>
  <si>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</si>
  <si>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</si>
  <si>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</si>
  <si>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</si>
  <si>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</si>
  <si>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</si>
  <si>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</si>
  <si>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</si>
  <si>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</si>
  <si>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</si>
  <si>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</si>
  <si>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</si>
  <si>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</si>
  <si>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</si>
  <si>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</si>
  <si>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</si>
  <si>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</si>
  <si>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</si>
  <si>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</si>
  <si>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</si>
  <si>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</si>
  <si>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</si>
  <si>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</si>
  <si>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</si>
  <si>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</si>
  <si>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</si>
  <si>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</si>
  <si>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</si>
  <si>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</si>
  <si>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</si>
  <si>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</si>
  <si>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</si>
  <si>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</si>
  <si>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</si>
  <si>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昨年度と比較して減少しているが、類似団体平均や全国平均と比較しても高い数値となっている。予定外の支出がなければ累積欠損金もなく例年は黒字であり、収入と支出のバランスは取れていると思われる。
　短期の支払能力についても、ここ数年は増加傾向にあり、今年度も昨年度同様に高く、類似団体と比較しても十分な支払能力を持っている。
　負債については、近年新たな企業債を借りることなく償還のみのであるため、企業債残高は毎年減少している。料金回収率は今年度減少したが、類似団体と比較しても十分である。
　給水原価については、類似団体平均値より低い額となっている。
　有収率については、平成30年度末に大きな漏水を発見し、対処したことで令和元年度は全国平均をほぼ同等値まで増加した。今後も早期発見、修理することで漏水を減少させて、さらに向上させていきたい。
</t>
    <rPh sb="8" eb="11">
      <t>サクネンド</t>
    </rPh>
    <rPh sb="12" eb="14">
      <t>ヒカク</t>
    </rPh>
    <rPh sb="16" eb="18">
      <t>ゲンショウ</t>
    </rPh>
    <rPh sb="130" eb="133">
      <t>コンネンド</t>
    </rPh>
    <rPh sb="134" eb="137">
      <t>サクネンド</t>
    </rPh>
    <rPh sb="137" eb="139">
      <t>ドウヨウ</t>
    </rPh>
    <rPh sb="140" eb="141">
      <t>タカ</t>
    </rPh>
    <rPh sb="228" eb="230">
      <t>ゲンショウ</t>
    </rPh>
    <rPh sb="271" eb="272">
      <t>ヒク</t>
    </rPh>
    <rPh sb="273" eb="274">
      <t>ガク</t>
    </rPh>
    <phoneticPr fontId="4"/>
  </si>
  <si>
    <t>　平成26年度に大規模な施設の増設を行ったため、管路経年化率が大きく減少したが、今年度は新たに経年管が増えている。まだ老朽管の更新が十分に行えていない状況である。
　平成10年度頃から下水道工事に併せて管路更新を行っているが、近年はペースダウンしているため、早急に老朽化、耐震化に対応していきたい。しかし、近年の集中的な投資のため、減価償却費が上昇しており、経営戦略やアセットマネジメント等と照らし合わせながらの計画的な更新をしていきたい。</t>
    <rPh sb="40" eb="43">
      <t>コンネンド</t>
    </rPh>
    <rPh sb="44" eb="45">
      <t>アラ</t>
    </rPh>
    <rPh sb="47" eb="48">
      <t>ケイ</t>
    </rPh>
    <rPh sb="48" eb="49">
      <t>ネン</t>
    </rPh>
    <rPh sb="49" eb="50">
      <t>カン</t>
    </rPh>
    <rPh sb="51" eb="52">
      <t>フ</t>
    </rPh>
    <rPh sb="69" eb="70">
      <t>オコナ</t>
    </rPh>
    <phoneticPr fontId="4"/>
  </si>
  <si>
    <t>　老朽管更新、耐震化、老朽施設更新には多額の費用がかかるため、自己財源のみではなく、企業債、補助金、繰入金等を十分に考慮し、令和４年度作成予定の短期更新計画を基に経営に負担をかけないよう、バランスの取れた更新を行っていきたい。</t>
    <rPh sb="62" eb="64">
      <t>レイワ</t>
    </rPh>
    <rPh sb="65" eb="67">
      <t>ネンド</t>
    </rPh>
    <rPh sb="67" eb="69">
      <t>サクセイ</t>
    </rPh>
    <rPh sb="69" eb="71">
      <t>ヨテイ</t>
    </rPh>
    <rPh sb="72" eb="74">
      <t>タンキ</t>
    </rPh>
    <rPh sb="74" eb="76">
      <t>コウシン</t>
    </rPh>
    <rPh sb="79" eb="8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</si>
</sst>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7.0000000000000007E-2</c:v>
                </c:pt>
                <c:pt idx="1">
                  <c:v>0</c:v>
                </c:pt>
                <c:pt idx="2">
                  <c:v>0</c:v>
                </c:pt>
                <c:pt idx="3">
                  <c:v>0</c:v>
                </c:pt>
                <c:pt idx="4">
                  <c:v>0</c:v>
                </c:pt>
              </c:numCache>
            </c:numRef>
          </c:val>
          <c:extLst>
            <c:ext xmlns:c16="http://schemas.microsoft.com/office/drawing/2014/chart" uri="{C3380CC4-5D6E-409C-BE32-E72D297353CC}">
              <c16:uniqueId val="{00000000-7DEE-45B6-8227-D480F409A4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c:ext xmlns:c16="http://schemas.microsoft.com/office/drawing/2014/chart" uri="{C3380CC4-5D6E-409C-BE32-E72D297353CC}">
              <c16:uniqueId val="{00000001-7DEE-45B6-8227-D480F409A4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46.54</c:v>
                </c:pt>
                <c:pt idx="1">
                  <c:v>50.62</c:v>
                </c:pt>
                <c:pt idx="2">
                  <c:v>46.97</c:v>
                </c:pt>
                <c:pt idx="3">
                  <c:v>37.659999999999997</c:v>
                </c:pt>
                <c:pt idx="4">
                  <c:v>40.28</c:v>
                </c:pt>
              </c:numCache>
            </c:numRef>
          </c:val>
          <c:extLst>
            <c:ext xmlns:c16="http://schemas.microsoft.com/office/drawing/2014/chart" uri="{C3380CC4-5D6E-409C-BE32-E72D297353CC}">
              <c16:uniqueId val="{00000000-E71D-4371-B6AA-2EE618CB29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c:ext xmlns:c16="http://schemas.microsoft.com/office/drawing/2014/chart" uri="{C3380CC4-5D6E-409C-BE32-E72D297353CC}">
              <c16:uniqueId val="{00000001-E71D-4371-B6AA-2EE618CB29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62.79</c:v>
                </c:pt>
                <c:pt idx="1">
                  <c:v>59.65</c:v>
                </c:pt>
                <c:pt idx="2">
                  <c:v>59.9</c:v>
                </c:pt>
                <c:pt idx="3">
                  <c:v>73.27</c:v>
                </c:pt>
                <c:pt idx="4">
                  <c:v>71.790000000000006</c:v>
                </c:pt>
              </c:numCache>
            </c:numRef>
          </c:val>
          <c:extLst>
            <c:ext xmlns:c16="http://schemas.microsoft.com/office/drawing/2014/chart" uri="{C3380CC4-5D6E-409C-BE32-E72D297353CC}">
              <c16:uniqueId val="{00000000-C435-435C-828A-FDA53F7DA9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C435-435C-828A-FDA53F7DA9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119.72</c:v>
                </c:pt>
                <c:pt idx="1">
                  <c:v>107.42</c:v>
                </c:pt>
                <c:pt idx="2">
                  <c:v>103.13</c:v>
                </c:pt>
                <c:pt idx="3">
                  <c:v>116.77</c:v>
                </c:pt>
                <c:pt idx="4">
                  <c:v>106.22</c:v>
                </c:pt>
              </c:numCache>
            </c:numRef>
          </c:val>
          <c:extLst>
            <c:ext xmlns:c16="http://schemas.microsoft.com/office/drawing/2014/chart" uri="{C3380CC4-5D6E-409C-BE32-E72D297353CC}">
              <c16:uniqueId val="{00000000-6A4D-4695-9E44-A782436A6F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c:ext xmlns:c16="http://schemas.microsoft.com/office/drawing/2014/chart" uri="{C3380CC4-5D6E-409C-BE32-E72D297353CC}">
              <c16:uniqueId val="{00000001-6A4D-4695-9E44-A782436A6F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44.86</c:v>
                </c:pt>
                <c:pt idx="1">
                  <c:v>48.16</c:v>
                </c:pt>
                <c:pt idx="2">
                  <c:v>51.28</c:v>
                </c:pt>
                <c:pt idx="3">
                  <c:v>53.7</c:v>
                </c:pt>
                <c:pt idx="4">
                  <c:v>56.67</c:v>
                </c:pt>
              </c:numCache>
            </c:numRef>
          </c:val>
          <c:extLst>
            <c:ext xmlns:c16="http://schemas.microsoft.com/office/drawing/2014/chart" uri="{C3380CC4-5D6E-409C-BE32-E72D297353CC}">
              <c16:uniqueId val="{00000000-A042-4710-A624-C68E95AE47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c:ext xmlns:c16="http://schemas.microsoft.com/office/drawing/2014/chart" uri="{C3380CC4-5D6E-409C-BE32-E72D297353CC}">
              <c16:uniqueId val="{00000001-A042-4710-A624-C68E95AE47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9.27</c:v>
                </c:pt>
                <c:pt idx="1">
                  <c:v>9.27</c:v>
                </c:pt>
                <c:pt idx="2">
                  <c:v>9.27</c:v>
                </c:pt>
                <c:pt idx="3">
                  <c:v>9.27</c:v>
                </c:pt>
                <c:pt idx="4">
                  <c:v>14.84</c:v>
                </c:pt>
              </c:numCache>
            </c:numRef>
          </c:val>
          <c:extLst>
            <c:ext xmlns:c16="http://schemas.microsoft.com/office/drawing/2014/chart" uri="{C3380CC4-5D6E-409C-BE32-E72D297353CC}">
              <c16:uniqueId val="{00000000-E240-430D-9D62-46CA03C4C6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c:ext xmlns:c16="http://schemas.microsoft.com/office/drawing/2014/chart" uri="{C3380CC4-5D6E-409C-BE32-E72D297353CC}">
              <c16:uniqueId val="{00000001-E240-430D-9D62-46CA03C4C6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24-4F36-8490-52F74195DD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c:ext xmlns:c16="http://schemas.microsoft.com/office/drawing/2014/chart" uri="{C3380CC4-5D6E-409C-BE32-E72D297353CC}">
              <c16:uniqueId val="{00000001-2924-4F36-8490-52F74195DD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1365.51</c:v>
                </c:pt>
                <c:pt idx="1">
                  <c:v>1637.58</c:v>
                </c:pt>
                <c:pt idx="2">
                  <c:v>2288.65</c:v>
                </c:pt>
                <c:pt idx="3">
                  <c:v>2391.0300000000002</c:v>
                </c:pt>
                <c:pt idx="4">
                  <c:v>2372.4699999999998</c:v>
                </c:pt>
              </c:numCache>
            </c:numRef>
          </c:val>
          <c:extLst>
            <c:ext xmlns:c16="http://schemas.microsoft.com/office/drawing/2014/chart" uri="{C3380CC4-5D6E-409C-BE32-E72D297353CC}">
              <c16:uniqueId val="{00000000-F616-4E77-B033-7BA8623851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c:ext xmlns:c16="http://schemas.microsoft.com/office/drawing/2014/chart" uri="{C3380CC4-5D6E-409C-BE32-E72D297353CC}">
              <c16:uniqueId val="{00000001-F616-4E77-B033-7BA8623851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93.54</c:v>
                </c:pt>
                <c:pt idx="1">
                  <c:v>69.819999999999993</c:v>
                </c:pt>
                <c:pt idx="2">
                  <c:v>55.68</c:v>
                </c:pt>
                <c:pt idx="3">
                  <c:v>41.93</c:v>
                </c:pt>
                <c:pt idx="4">
                  <c:v>27.62</c:v>
                </c:pt>
              </c:numCache>
            </c:numRef>
          </c:val>
          <c:extLst>
            <c:ext xmlns:c16="http://schemas.microsoft.com/office/drawing/2014/chart" uri="{C3380CC4-5D6E-409C-BE32-E72D297353CC}">
              <c16:uniqueId val="{00000000-FF66-4514-82EC-2629495C11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c:ext xmlns:c16="http://schemas.microsoft.com/office/drawing/2014/chart" uri="{C3380CC4-5D6E-409C-BE32-E72D297353CC}">
              <c16:uniqueId val="{00000001-FF66-4514-82EC-2629495C11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124.88</c:v>
                </c:pt>
                <c:pt idx="1">
                  <c:v>104.24</c:v>
                </c:pt>
                <c:pt idx="2">
                  <c:v>102.74</c:v>
                </c:pt>
                <c:pt idx="3">
                  <c:v>121.77</c:v>
                </c:pt>
                <c:pt idx="4">
                  <c:v>104.7</c:v>
                </c:pt>
              </c:numCache>
            </c:numRef>
          </c:val>
          <c:extLst>
            <c:ext xmlns:c16="http://schemas.microsoft.com/office/drawing/2014/chart" uri="{C3380CC4-5D6E-409C-BE32-E72D297353CC}">
              <c16:uniqueId val="{00000000-676E-45A1-83D0-EF2798ED17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c:ext xmlns:c16="http://schemas.microsoft.com/office/drawing/2014/chart" uri="{C3380CC4-5D6E-409C-BE32-E72D297353CC}">
              <c16:uniqueId val="{00000001-676E-45A1-83D0-EF2798ED17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182.31</c:v>
                </c:pt>
                <c:pt idx="1">
                  <c:v>213.83</c:v>
                </c:pt>
                <c:pt idx="2">
                  <c:v>225.89</c:v>
                </c:pt>
                <c:pt idx="3">
                  <c:v>191.09</c:v>
                </c:pt>
                <c:pt idx="4">
                  <c:v>214.82</c:v>
                </c:pt>
              </c:numCache>
            </c:numRef>
          </c:val>
          <c:extLst>
            <c:ext xmlns:c16="http://schemas.microsoft.com/office/drawing/2014/chart" uri="{C3380CC4-5D6E-409C-BE32-E72D297353CC}">
              <c16:uniqueId val="{00000000-9855-403C-914E-9B1EC12965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c:ext xmlns:c16="http://schemas.microsoft.com/office/drawing/2014/chart" uri="{C3380CC4-5D6E-409C-BE32-E72D297353CC}">
              <c16:uniqueId val="{00000001-9855-403C-914E-9B1EC12965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智頭町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6726</v>
      </c>
      <c r="AM8" s="71"/>
      <c r="AN8" s="71"/>
      <c r="AO8" s="71"/>
      <c r="AP8" s="71"/>
      <c r="AQ8" s="71"/>
      <c r="AR8" s="71"/>
      <c r="AS8" s="71"/>
      <c r="AT8" s="67">
        <f>データ!$S$6</f>
        <v>224.7</v>
      </c>
      <c r="AU8" s="68"/>
      <c r="AV8" s="68"/>
      <c r="AW8" s="68"/>
      <c r="AX8" s="68"/>
      <c r="AY8" s="68"/>
      <c r="AZ8" s="68"/>
      <c r="BA8" s="68"/>
      <c r="BB8" s="70">
        <f>データ!$T$6</f>
        <v>29.93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97.5</v>
      </c>
      <c r="J10" s="68"/>
      <c r="K10" s="68"/>
      <c r="L10" s="68"/>
      <c r="M10" s="68"/>
      <c r="N10" s="68"/>
      <c r="O10" s="69"/>
      <c r="P10" s="70">
        <f>データ!$P$6</f>
        <v>35.06</v>
      </c>
      <c r="Q10" s="70"/>
      <c r="R10" s="70"/>
      <c r="S10" s="70"/>
      <c r="T10" s="70"/>
      <c r="U10" s="70"/>
      <c r="V10" s="70"/>
      <c r="W10" s="71">
        <f>データ!$Q$6</f>
        <v>3850</v>
      </c>
      <c r="X10" s="71"/>
      <c r="Y10" s="71"/>
      <c r="Z10" s="71"/>
      <c r="AA10" s="71"/>
      <c r="AB10" s="71"/>
      <c r="AC10" s="71"/>
      <c r="AD10" s="2"/>
      <c r="AE10" s="2"/>
      <c r="AF10" s="2"/>
      <c r="AG10" s="2"/>
      <c r="AH10" s="4"/>
      <c r="AI10" s="4"/>
      <c r="AJ10" s="4"/>
      <c r="AK10" s="4"/>
      <c r="AL10" s="71">
        <f>データ!$U$6</f>
        <v>2336</v>
      </c>
      <c r="AM10" s="71"/>
      <c r="AN10" s="71"/>
      <c r="AO10" s="71"/>
      <c r="AP10" s="71"/>
      <c r="AQ10" s="71"/>
      <c r="AR10" s="71"/>
      <c r="AS10" s="71"/>
      <c r="AT10" s="67">
        <f>データ!$V$6</f>
        <v>2.0099999999999998</v>
      </c>
      <c r="AU10" s="68"/>
      <c r="AV10" s="68"/>
      <c r="AW10" s="68"/>
      <c r="AX10" s="68"/>
      <c r="AY10" s="68"/>
      <c r="AZ10" s="68"/>
      <c r="BA10" s="68"/>
      <c r="BB10" s="70">
        <f>データ!$W$6</f>
        <v>1162.19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L7fOP3/41LBnsLMyJyxnWtVDX5BQx67UU/BjvZ8QP0g5vSi/nifdjHDTSnOxhZiu1jPxhgsPxNY78WUgHCisw==" saltValue="AUxKW/Pogg+uqtcijg3q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313289</v>
      </c>
      <c r="D6" s="34">
        <f t="shared" si="3"/>
        <v>46</v>
      </c>
      <c r="E6" s="34">
        <f t="shared" si="3"/>
        <v>1</v>
      </c>
      <c r="F6" s="34">
        <f t="shared" si="3"/>
        <v>0</v>
      </c>
      <c r="G6" s="34">
        <f t="shared" si="3"/>
        <v>1</v>
      </c>
      <c r="H6" s="34" t="str">
        <f t="shared" si="3"/>
        <v>鳥取県　智頭町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97.5</v>
      </c>
      <c r="P6" s="35">
        <f t="shared" si="3"/>
        <v>35.06</v>
      </c>
      <c r="Q6" s="35">
        <f t="shared" si="3"/>
        <v>3850</v>
      </c>
      <c r="R6" s="35">
        <f t="shared" si="3"/>
        <v>6726</v>
      </c>
      <c r="S6" s="35">
        <f t="shared" si="3"/>
        <v>224.7</v>
      </c>
      <c r="T6" s="35">
        <f t="shared" si="3"/>
        <v>29.93</v>
      </c>
      <c r="U6" s="35">
        <f t="shared" si="3"/>
        <v>2336</v>
      </c>
      <c r="V6" s="35">
        <f t="shared" si="3"/>
        <v>2.0099999999999998</v>
      </c>
      <c r="W6" s="35">
        <f t="shared" si="3"/>
        <v>1162.19</v>
      </c>
      <c r="X6" s="36">
        <f>IF(X7="",NA(),X7)</f>
        <v>119.72</v>
      </c>
      <c r="Y6" s="36">
        <f t="shared" ref="Y6:AG6" si="4">IF(Y7="",NA(),Y7)</f>
        <v>107.42</v>
      </c>
      <c r="Z6" s="36">
        <f t="shared" si="4"/>
        <v>103.13</v>
      </c>
      <c r="AA6" s="36">
        <f t="shared" si="4"/>
        <v>116.77</v>
      </c>
      <c r="AB6" s="36">
        <f t="shared" si="4"/>
        <v>106.22</v>
      </c>
      <c r="AC6" s="36">
        <f t="shared" si="4"/>
        <v>114.74</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1365.51</v>
      </c>
      <c r="AU6" s="36">
        <f t="shared" ref="AU6:BC6" si="6">IF(AU7="",NA(),AU7)</f>
        <v>1637.58</v>
      </c>
      <c r="AV6" s="36">
        <f t="shared" si="6"/>
        <v>2288.65</v>
      </c>
      <c r="AW6" s="36">
        <f t="shared" si="6"/>
        <v>2391.0300000000002</v>
      </c>
      <c r="AX6" s="36">
        <f t="shared" si="6"/>
        <v>2372.4699999999998</v>
      </c>
      <c r="AY6" s="36">
        <f t="shared" si="6"/>
        <v>477.44</v>
      </c>
      <c r="AZ6" s="36">
        <f t="shared" si="6"/>
        <v>445.85</v>
      </c>
      <c r="BA6" s="36">
        <f t="shared" si="6"/>
        <v>450.54</v>
      </c>
      <c r="BB6" s="36">
        <f t="shared" si="6"/>
        <v>348.88</v>
      </c>
      <c r="BC6" s="36">
        <f t="shared" si="6"/>
        <v>381.07</v>
      </c>
      <c r="BD6" s="35" t="str">
        <f>IF(BD7="","",IF(BD7="-","【-】","【"&amp;SUBSTITUTE(TEXT(BD7,"#,##0.00"),"-","△")&amp;"】"))</f>
        <v>【260.31】</v>
      </c>
      <c r="BE6" s="36">
        <f>IF(BE7="",NA(),BE7)</f>
        <v>93.54</v>
      </c>
      <c r="BF6" s="36">
        <f t="shared" ref="BF6:BN6" si="7">IF(BF7="",NA(),BF7)</f>
        <v>69.819999999999993</v>
      </c>
      <c r="BG6" s="36">
        <f t="shared" si="7"/>
        <v>55.68</v>
      </c>
      <c r="BH6" s="36">
        <f t="shared" si="7"/>
        <v>41.93</v>
      </c>
      <c r="BI6" s="36">
        <f t="shared" si="7"/>
        <v>27.62</v>
      </c>
      <c r="BJ6" s="36">
        <f t="shared" si="7"/>
        <v>485.75</v>
      </c>
      <c r="BK6" s="36">
        <f t="shared" si="7"/>
        <v>516.34</v>
      </c>
      <c r="BL6" s="36">
        <f t="shared" si="7"/>
        <v>496.56</v>
      </c>
      <c r="BM6" s="36">
        <f t="shared" si="7"/>
        <v>540.38</v>
      </c>
      <c r="BN6" s="36">
        <f t="shared" si="7"/>
        <v>556.47</v>
      </c>
      <c r="BO6" s="35" t="str">
        <f>IF(BO7="","",IF(BO7="-","【-】","【"&amp;SUBSTITUTE(TEXT(BO7,"#,##0.00"),"-","△")&amp;"】"))</f>
        <v>【275.67】</v>
      </c>
      <c r="BP6" s="36">
        <f>IF(BP7="",NA(),BP7)</f>
        <v>124.88</v>
      </c>
      <c r="BQ6" s="36">
        <f t="shared" ref="BQ6:BY6" si="8">IF(BQ7="",NA(),BQ7)</f>
        <v>104.24</v>
      </c>
      <c r="BR6" s="36">
        <f t="shared" si="8"/>
        <v>102.74</v>
      </c>
      <c r="BS6" s="36">
        <f t="shared" si="8"/>
        <v>121.77</v>
      </c>
      <c r="BT6" s="36">
        <f t="shared" si="8"/>
        <v>104.7</v>
      </c>
      <c r="BU6" s="36">
        <f t="shared" si="8"/>
        <v>83.59</v>
      </c>
      <c r="BV6" s="36">
        <f t="shared" si="8"/>
        <v>83.27</v>
      </c>
      <c r="BW6" s="36">
        <f t="shared" si="8"/>
        <v>84.9</v>
      </c>
      <c r="BX6" s="36">
        <f t="shared" si="8"/>
        <v>83.22</v>
      </c>
      <c r="BY6" s="36">
        <f t="shared" si="8"/>
        <v>78.67</v>
      </c>
      <c r="BZ6" s="35" t="str">
        <f>IF(BZ7="","",IF(BZ7="-","【-】","【"&amp;SUBSTITUTE(TEXT(BZ7,"#,##0.00"),"-","△")&amp;"】"))</f>
        <v>【100.05】</v>
      </c>
      <c r="CA6" s="36">
        <f>IF(CA7="",NA(),CA7)</f>
        <v>182.31</v>
      </c>
      <c r="CB6" s="36">
        <f t="shared" ref="CB6:CJ6" si="9">IF(CB7="",NA(),CB7)</f>
        <v>213.83</v>
      </c>
      <c r="CC6" s="36">
        <f t="shared" si="9"/>
        <v>225.89</v>
      </c>
      <c r="CD6" s="36">
        <f t="shared" si="9"/>
        <v>191.09</v>
      </c>
      <c r="CE6" s="36">
        <f t="shared" si="9"/>
        <v>214.82</v>
      </c>
      <c r="CF6" s="36">
        <f t="shared" si="9"/>
        <v>230.22</v>
      </c>
      <c r="CG6" s="36">
        <f t="shared" si="9"/>
        <v>228.81</v>
      </c>
      <c r="CH6" s="36">
        <f t="shared" si="9"/>
        <v>231.9</v>
      </c>
      <c r="CI6" s="36">
        <f t="shared" si="9"/>
        <v>234.17</v>
      </c>
      <c r="CJ6" s="36">
        <f t="shared" si="9"/>
        <v>257.95</v>
      </c>
      <c r="CK6" s="35" t="str">
        <f>IF(CK7="","",IF(CK7="-","【-】","【"&amp;SUBSTITUTE(TEXT(CK7,"#,##0.00"),"-","△")&amp;"】"))</f>
        <v>【166.40】</v>
      </c>
      <c r="CL6" s="36">
        <f>IF(CL7="",NA(),CL7)</f>
        <v>46.54</v>
      </c>
      <c r="CM6" s="36">
        <f t="shared" ref="CM6:CU6" si="10">IF(CM7="",NA(),CM7)</f>
        <v>50.62</v>
      </c>
      <c r="CN6" s="36">
        <f t="shared" si="10"/>
        <v>46.97</v>
      </c>
      <c r="CO6" s="36">
        <f t="shared" si="10"/>
        <v>37.659999999999997</v>
      </c>
      <c r="CP6" s="36">
        <f t="shared" si="10"/>
        <v>40.28</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62.79</v>
      </c>
      <c r="CX6" s="36">
        <f t="shared" ref="CX6:DF6" si="11">IF(CX7="",NA(),CX7)</f>
        <v>59.65</v>
      </c>
      <c r="CY6" s="36">
        <f t="shared" si="11"/>
        <v>59.9</v>
      </c>
      <c r="CZ6" s="36">
        <f t="shared" si="11"/>
        <v>73.27</v>
      </c>
      <c r="DA6" s="36">
        <f t="shared" si="11"/>
        <v>71.790000000000006</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44.86</v>
      </c>
      <c r="DI6" s="36">
        <f t="shared" ref="DI6:DQ6" si="12">IF(DI7="",NA(),DI7)</f>
        <v>48.16</v>
      </c>
      <c r="DJ6" s="36">
        <f t="shared" si="12"/>
        <v>51.28</v>
      </c>
      <c r="DK6" s="36">
        <f t="shared" si="12"/>
        <v>53.7</v>
      </c>
      <c r="DL6" s="36">
        <f t="shared" si="12"/>
        <v>56.67</v>
      </c>
      <c r="DM6" s="36">
        <f t="shared" si="12"/>
        <v>52.4</v>
      </c>
      <c r="DN6" s="36">
        <f t="shared" si="12"/>
        <v>51.89</v>
      </c>
      <c r="DO6" s="36">
        <f t="shared" si="12"/>
        <v>54.09</v>
      </c>
      <c r="DP6" s="36">
        <f t="shared" si="12"/>
        <v>52.73</v>
      </c>
      <c r="DQ6" s="36">
        <f t="shared" si="12"/>
        <v>53.25</v>
      </c>
      <c r="DR6" s="35" t="str">
        <f>IF(DR7="","",IF(DR7="-","【-】","【"&amp;SUBSTITUTE(TEXT(DR7,"#,##0.00"),"-","△")&amp;"】"))</f>
        <v>【50.19】</v>
      </c>
      <c r="DS6" s="36">
        <f>IF(DS7="",NA(),DS7)</f>
        <v>9.27</v>
      </c>
      <c r="DT6" s="36">
        <f t="shared" ref="DT6:EB6" si="13">IF(DT7="",NA(),DT7)</f>
        <v>9.27</v>
      </c>
      <c r="DU6" s="36">
        <f t="shared" si="13"/>
        <v>9.27</v>
      </c>
      <c r="DV6" s="36">
        <f t="shared" si="13"/>
        <v>9.27</v>
      </c>
      <c r="DW6" s="36">
        <f t="shared" si="13"/>
        <v>14.84</v>
      </c>
      <c r="DX6" s="36">
        <f t="shared" si="13"/>
        <v>14.01</v>
      </c>
      <c r="DY6" s="36">
        <f t="shared" si="13"/>
        <v>14.74</v>
      </c>
      <c r="DZ6" s="36">
        <f t="shared" si="13"/>
        <v>18.68</v>
      </c>
      <c r="EA6" s="36">
        <f t="shared" si="13"/>
        <v>19.91</v>
      </c>
      <c r="EB6" s="36">
        <f t="shared" si="13"/>
        <v>23.02</v>
      </c>
      <c r="EC6" s="35" t="str">
        <f>IF(EC7="","",IF(EC7="-","【-】","【"&amp;SUBSTITUTE(TEXT(EC7,"#,##0.00"),"-","△")&amp;"】"))</f>
        <v>【20.63】</v>
      </c>
      <c r="ED6" s="36">
        <f>IF(ED7="",NA(),ED7)</f>
        <v>7.0000000000000007E-2</v>
      </c>
      <c r="EE6" s="35">
        <f t="shared" ref="EE6:EM6" si="14">IF(EE7="",NA(),EE7)</f>
        <v>0</v>
      </c>
      <c r="EF6" s="35">
        <f t="shared" si="14"/>
        <v>0</v>
      </c>
      <c r="EG6" s="35">
        <f t="shared" si="14"/>
        <v>0</v>
      </c>
      <c r="EH6" s="35">
        <f t="shared" si="14"/>
        <v>0</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313289</v>
      </c>
      <c r="D7" s="38">
        <v>46</v>
      </c>
      <c r="E7" s="38">
        <v>1</v>
      </c>
      <c r="F7" s="38">
        <v>0</v>
      </c>
      <c r="G7" s="38">
        <v>1</v>
      </c>
      <c r="H7" s="38" t="s">
        <v>93</v>
      </c>
      <c r="I7" s="38" t="s">
        <v>94</v>
      </c>
      <c r="J7" s="38" t="s">
        <v>95</v>
      </c>
      <c r="K7" s="38" t="s">
        <v>96</v>
      </c>
      <c r="L7" s="38" t="s">
        <v>97</v>
      </c>
      <c r="M7" s="38" t="s">
        <v>98</v>
      </c>
      <c r="N7" s="39" t="s">
        <v>99</v>
      </c>
      <c r="O7" s="39">
        <v>97.5</v>
      </c>
      <c r="P7" s="39">
        <v>35.06</v>
      </c>
      <c r="Q7" s="39">
        <v>3850</v>
      </c>
      <c r="R7" s="39">
        <v>6726</v>
      </c>
      <c r="S7" s="39">
        <v>224.7</v>
      </c>
      <c r="T7" s="39">
        <v>29.93</v>
      </c>
      <c r="U7" s="39">
        <v>2336</v>
      </c>
      <c r="V7" s="39">
        <v>2.0099999999999998</v>
      </c>
      <c r="W7" s="39">
        <v>1162.19</v>
      </c>
      <c r="X7" s="39">
        <v>119.72</v>
      </c>
      <c r="Y7" s="39">
        <v>107.42</v>
      </c>
      <c r="Z7" s="39">
        <v>103.13</v>
      </c>
      <c r="AA7" s="39">
        <v>116.77</v>
      </c>
      <c r="AB7" s="39">
        <v>106.22</v>
      </c>
      <c r="AC7" s="39">
        <v>114.74</v>
      </c>
      <c r="AD7" s="39">
        <v>104.85</v>
      </c>
      <c r="AE7" s="39">
        <v>107.64</v>
      </c>
      <c r="AF7" s="39">
        <v>108.22</v>
      </c>
      <c r="AG7" s="39">
        <v>114.22</v>
      </c>
      <c r="AH7" s="39">
        <v>110.27</v>
      </c>
      <c r="AI7" s="39">
        <v>0</v>
      </c>
      <c r="AJ7" s="39">
        <v>0</v>
      </c>
      <c r="AK7" s="39">
        <v>0</v>
      </c>
      <c r="AL7" s="39">
        <v>0</v>
      </c>
      <c r="AM7" s="39">
        <v>0</v>
      </c>
      <c r="AN7" s="39">
        <v>27.19</v>
      </c>
      <c r="AO7" s="39">
        <v>27.52</v>
      </c>
      <c r="AP7" s="39">
        <v>30.84</v>
      </c>
      <c r="AQ7" s="39">
        <v>25.29</v>
      </c>
      <c r="AR7" s="39">
        <v>22.71</v>
      </c>
      <c r="AS7" s="39">
        <v>1.1499999999999999</v>
      </c>
      <c r="AT7" s="39">
        <v>1365.51</v>
      </c>
      <c r="AU7" s="39">
        <v>1637.58</v>
      </c>
      <c r="AV7" s="39">
        <v>2288.65</v>
      </c>
      <c r="AW7" s="39">
        <v>2391.0300000000002</v>
      </c>
      <c r="AX7" s="39">
        <v>2372.4699999999998</v>
      </c>
      <c r="AY7" s="39">
        <v>477.44</v>
      </c>
      <c r="AZ7" s="39">
        <v>445.85</v>
      </c>
      <c r="BA7" s="39">
        <v>450.54</v>
      </c>
      <c r="BB7" s="39">
        <v>348.88</v>
      </c>
      <c r="BC7" s="39">
        <v>381.07</v>
      </c>
      <c r="BD7" s="39">
        <v>260.31</v>
      </c>
      <c r="BE7" s="39">
        <v>93.54</v>
      </c>
      <c r="BF7" s="39">
        <v>69.819999999999993</v>
      </c>
      <c r="BG7" s="39">
        <v>55.68</v>
      </c>
      <c r="BH7" s="39">
        <v>41.93</v>
      </c>
      <c r="BI7" s="39">
        <v>27.62</v>
      </c>
      <c r="BJ7" s="39">
        <v>485.75</v>
      </c>
      <c r="BK7" s="39">
        <v>516.34</v>
      </c>
      <c r="BL7" s="39">
        <v>496.56</v>
      </c>
      <c r="BM7" s="39">
        <v>540.38</v>
      </c>
      <c r="BN7" s="39">
        <v>556.47</v>
      </c>
      <c r="BO7" s="39">
        <v>275.67</v>
      </c>
      <c r="BP7" s="39">
        <v>124.88</v>
      </c>
      <c r="BQ7" s="39">
        <v>104.24</v>
      </c>
      <c r="BR7" s="39">
        <v>102.74</v>
      </c>
      <c r="BS7" s="39">
        <v>121.77</v>
      </c>
      <c r="BT7" s="39">
        <v>104.7</v>
      </c>
      <c r="BU7" s="39">
        <v>83.59</v>
      </c>
      <c r="BV7" s="39">
        <v>83.27</v>
      </c>
      <c r="BW7" s="39">
        <v>84.9</v>
      </c>
      <c r="BX7" s="39">
        <v>83.22</v>
      </c>
      <c r="BY7" s="39">
        <v>78.67</v>
      </c>
      <c r="BZ7" s="39">
        <v>100.05</v>
      </c>
      <c r="CA7" s="39">
        <v>182.31</v>
      </c>
      <c r="CB7" s="39">
        <v>213.83</v>
      </c>
      <c r="CC7" s="39">
        <v>225.89</v>
      </c>
      <c r="CD7" s="39">
        <v>191.09</v>
      </c>
      <c r="CE7" s="39">
        <v>214.82</v>
      </c>
      <c r="CF7" s="39">
        <v>230.22</v>
      </c>
      <c r="CG7" s="39">
        <v>228.81</v>
      </c>
      <c r="CH7" s="39">
        <v>231.9</v>
      </c>
      <c r="CI7" s="39">
        <v>234.17</v>
      </c>
      <c r="CJ7" s="39">
        <v>257.95</v>
      </c>
      <c r="CK7" s="39">
        <v>166.4</v>
      </c>
      <c r="CL7" s="39">
        <v>46.54</v>
      </c>
      <c r="CM7" s="39">
        <v>50.62</v>
      </c>
      <c r="CN7" s="39">
        <v>46.97</v>
      </c>
      <c r="CO7" s="39">
        <v>37.659999999999997</v>
      </c>
      <c r="CP7" s="39">
        <v>40.28</v>
      </c>
      <c r="CQ7" s="39">
        <v>41.09</v>
      </c>
      <c r="CR7" s="39">
        <v>38.979999999999997</v>
      </c>
      <c r="CS7" s="39">
        <v>39.61</v>
      </c>
      <c r="CT7" s="39">
        <v>41.06</v>
      </c>
      <c r="CU7" s="39">
        <v>39.94</v>
      </c>
      <c r="CV7" s="39">
        <v>60.69</v>
      </c>
      <c r="CW7" s="39">
        <v>62.79</v>
      </c>
      <c r="CX7" s="39">
        <v>59.65</v>
      </c>
      <c r="CY7" s="39">
        <v>59.9</v>
      </c>
      <c r="CZ7" s="39">
        <v>73.27</v>
      </c>
      <c r="DA7" s="39">
        <v>71.790000000000006</v>
      </c>
      <c r="DB7" s="39">
        <v>75.91</v>
      </c>
      <c r="DC7" s="39">
        <v>75.010000000000005</v>
      </c>
      <c r="DD7" s="39">
        <v>72.959999999999994</v>
      </c>
      <c r="DE7" s="39">
        <v>72.42</v>
      </c>
      <c r="DF7" s="39">
        <v>69.41</v>
      </c>
      <c r="DG7" s="39">
        <v>89.82</v>
      </c>
      <c r="DH7" s="39">
        <v>44.86</v>
      </c>
      <c r="DI7" s="39">
        <v>48.16</v>
      </c>
      <c r="DJ7" s="39">
        <v>51.28</v>
      </c>
      <c r="DK7" s="39">
        <v>53.7</v>
      </c>
      <c r="DL7" s="39">
        <v>56.67</v>
      </c>
      <c r="DM7" s="39">
        <v>52.4</v>
      </c>
      <c r="DN7" s="39">
        <v>51.89</v>
      </c>
      <c r="DO7" s="39">
        <v>54.09</v>
      </c>
      <c r="DP7" s="39">
        <v>52.73</v>
      </c>
      <c r="DQ7" s="39">
        <v>53.25</v>
      </c>
      <c r="DR7" s="39">
        <v>50.19</v>
      </c>
      <c r="DS7" s="39">
        <v>9.27</v>
      </c>
      <c r="DT7" s="39">
        <v>9.27</v>
      </c>
      <c r="DU7" s="39">
        <v>9.27</v>
      </c>
      <c r="DV7" s="39">
        <v>9.27</v>
      </c>
      <c r="DW7" s="39">
        <v>14.84</v>
      </c>
      <c r="DX7" s="39">
        <v>14.01</v>
      </c>
      <c r="DY7" s="39">
        <v>14.74</v>
      </c>
      <c r="DZ7" s="39">
        <v>18.68</v>
      </c>
      <c r="EA7" s="39">
        <v>19.91</v>
      </c>
      <c r="EB7" s="39">
        <v>23.02</v>
      </c>
      <c r="EC7" s="39">
        <v>20.63</v>
      </c>
      <c r="ED7" s="39">
        <v>7.0000000000000007E-2</v>
      </c>
      <c r="EE7" s="39">
        <v>0</v>
      </c>
      <c r="EF7" s="39">
        <v>0</v>
      </c>
      <c r="EG7" s="39">
        <v>0</v>
      </c>
      <c r="EH7" s="39">
        <v>0</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