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nas20201\chiiki\森岡\①事務関係R2～\●総務課提出（経営戦略、公営企業関係）\R4.1.6公営企業に係る経営比較分析表（令和２年度決算）の分析等について（依頼）\【経営比較分析表】2020_313254_47_1718\"/>
    </mc:Choice>
  </mc:AlternateContent>
  <xr:revisionPtr revIDLastSave="0" documentId="13_ncr:1_{5BD52BC6-1613-4141-ADC9-237B14670D78}" xr6:coauthVersionLast="47" xr6:coauthVersionMax="47" xr10:uidLastSave="{00000000-0000-0000-0000-000000000000}"/>
  <workbookProtection workbookAlgorithmName="SHA-512" workbookHashValue="ZNBoLXKBsrRCOlYLxAuWAmFOs1a7VTiPdrt0FxYlQ86fDOpVBVTbsry5poF8sx+/jzVR12EecNHOypJItGVC6w==" workbookSaltValue="mPPdOJdd79hQtpvAnmhnj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<sst xmlns="http://schemas.openxmlformats.org/spreadsheetml/2006/main" count="236" uniqueCount="119">
  <si>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</si>
  <si>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</si>
  <si>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</si>
  <si>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</si>
  <si>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</si>
  <si>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</si>
  <si>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</si>
  <si>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</si>
  <si>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</si>
  <si>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</si>
  <si>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</si>
  <si>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</si>
  <si>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</si>
  <si>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</si>
  <si>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</si>
  <si>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</si>
  <si>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</si>
  <si>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</si>
  <si>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</si>
  <si>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</si>
  <si>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</si>
  <si>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</si>
  <si>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</si>
  <si>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</si>
  <si>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</si>
  <si>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</si>
  <si>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</si>
  <si>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</si>
  <si>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</si>
  <si>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</si>
  <si>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</si>
  <si>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</si>
  <si>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</si>
  <si>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</si>
  <si>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</si>
  <si>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</si>
  <si>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</si>
  <si>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</si>
  <si>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</si>
  <si>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</si>
  <si>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</si>
  <si>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</si>
  <si>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</si>
  <si>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</si>
  <si>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</si>
  <si>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</si>
  <si>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</si>
  <si>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</si>
  <si>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</si>
  <si>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</si>
  <si>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</si>
  <si>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</si>
  <si>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</si>
  <si>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</si>
  <si>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</si>
  <si>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</si>
  <si>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</si>
  <si>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</si>
  <si>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</si>
  <si>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</si>
  <si>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</si>
  <si>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</si>
  <si>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</si>
  <si>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</si>
  <si>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</si>
  <si>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</si>
  <si>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</si>
  <si>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</si>
  <si>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</si>
  <si>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</si>
  <si>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</si>
  <si>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</si>
  <si>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</si>
  <si>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</si>
  <si>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</si>
  <si>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</si>
  <si>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</si>
  <si>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</si>
  <si>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</si>
  <si>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</si>
  <si>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</si>
  <si>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</si>
  <si>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</si>
  <si>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</si>
  <si>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</si>
  <si>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</si>
  <si>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</si>
  <si>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</si>
  <si>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</si>
  <si>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</si>
  <si>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</si>
  <si>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</si>
  <si>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</si>
  <si>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</si>
  <si>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</si>
  <si>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</si>
  <si>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</si>
  <si>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</si>
  <si>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</si>
  <si>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</si>
  <si>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</si>
  <si>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</si>
  <si>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</si>
  <si>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</si>
  <si>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</si>
  <si>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</si>
  <si>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</si>
  <si>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</si>
  <si>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</si>
  <si>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</si>
  <si>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</si>
  <si>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</si>
  <si>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</si>
  <si>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</si>
  <si>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</si>
  <si>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</si>
  <si>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Ｈ２８年度において経費の入力区分を見直し、計上数値の適正化をおこなったことから、収益的収支比率と経費回収率が急激に上昇し、単年度の収支が改善された。今後もしばらくは収支比率が比較的高い数値になることが予想される。
　また、企業債残高対事業規模比率、汚水処理原価も、Ｈ２８年度の計上数値の適正化に伴い急激に減少し改善された。
　しかし、平成２７年度から平成３０年度にかけて長寿命化計画に基づく施設更新・改修を実施しており、今後もストックマネジメント計画に基づく施設の老朽化対策のための整備費用が必要となる。
　一方では、人口減少による使用料収入の減額等が予想されることから、適正な使用料収入確保及び汚水処理費の削減等による一層の経営改善が必要と考えられる。</t>
    <phoneticPr fontId="4"/>
  </si>
  <si>
    <t>　平成27年度から平成30年度にかけて長寿命化計画に基づく施設の更新・改修をおこなったが、引き続き施設老朽化対策としてストックマネジメント計画を策定中であり、今後もストックマネジメント計画に基づき施設の更新・改修を図っていく。</t>
    <phoneticPr fontId="4"/>
  </si>
  <si>
    <t>　人口減少に伴い収入が減少傾向になることが予想されるが、近年は長寿命化計画に基づく施設更新・改修費用が増加しており、今後も引き続きストックマネジメント計画に基づく施設の老朽化対策費用が必要になる。
　このため、Ｈ２８年度の経費の入力区分見直し・計上数値の適正化に伴う収支改善に安心することなく、収入確保及び汚水処理費の削減等による一層の経営改善が必要と考えられる。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</si>
</sst>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39-450E-A336-7127E6B0C1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539-450E-A336-7127E6B0C1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37.33</c:v>
                </c:pt>
                <c:pt idx="1">
                  <c:v>39.68</c:v>
                </c:pt>
                <c:pt idx="2">
                  <c:v>36.83</c:v>
                </c:pt>
                <c:pt idx="3">
                  <c:v>36.24</c:v>
                </c:pt>
                <c:pt idx="4">
                  <c:v>37.74</c:v>
                </c:pt>
              </c:numCache>
            </c:numRef>
          </c:val>
          <c:extLst>
            <c:ext xmlns:c16="http://schemas.microsoft.com/office/drawing/2014/chart" uri="{C3380CC4-5D6E-409C-BE32-E72D297353CC}">
              <c16:uniqueId val="{00000000-A11E-4B95-B916-A8A56F2AFD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11E-4B95-B916-A8A56F2AFD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85.6</c:v>
                </c:pt>
                <c:pt idx="1">
                  <c:v>87.76</c:v>
                </c:pt>
                <c:pt idx="2">
                  <c:v>89.65</c:v>
                </c:pt>
                <c:pt idx="3">
                  <c:v>91.4</c:v>
                </c:pt>
                <c:pt idx="4">
                  <c:v>92.88</c:v>
                </c:pt>
              </c:numCache>
            </c:numRef>
          </c:val>
          <c:extLst>
            <c:ext xmlns:c16="http://schemas.microsoft.com/office/drawing/2014/chart" uri="{C3380CC4-5D6E-409C-BE32-E72D297353CC}">
              <c16:uniqueId val="{00000000-6C41-44C8-9F9C-83004C71CE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C41-44C8-9F9C-83004C71CE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96.73</c:v>
                </c:pt>
                <c:pt idx="1">
                  <c:v>94.74</c:v>
                </c:pt>
                <c:pt idx="2">
                  <c:v>92.78</c:v>
                </c:pt>
                <c:pt idx="3">
                  <c:v>93.42</c:v>
                </c:pt>
                <c:pt idx="4">
                  <c:v>96.4</c:v>
                </c:pt>
              </c:numCache>
            </c:numRef>
          </c:val>
          <c:extLst>
            <c:ext xmlns:c16="http://schemas.microsoft.com/office/drawing/2014/chart" uri="{C3380CC4-5D6E-409C-BE32-E72D297353CC}">
              <c16:uniqueId val="{00000000-627B-4B16-A5D4-80E2732637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B-4B16-A5D4-80E2732637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A2-4807-84C2-F677C9D220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2-4807-84C2-F677C9D220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85-43E4-8868-3F4232A432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5-43E4-8868-3F4232A432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BC-4AF4-AEA4-8D3D8B2EA3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BC-4AF4-AEA4-8D3D8B2EA3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96-4A62-AF17-4A418A84C0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96-4A62-AF17-4A418A84C0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567.19000000000005</c:v>
                </c:pt>
                <c:pt idx="1">
                  <c:v>541.09</c:v>
                </c:pt>
                <c:pt idx="2">
                  <c:v>516.59</c:v>
                </c:pt>
                <c:pt idx="3">
                  <c:v>484.83</c:v>
                </c:pt>
                <c:pt idx="4">
                  <c:v>453.66</c:v>
                </c:pt>
              </c:numCache>
            </c:numRef>
          </c:val>
          <c:extLst>
            <c:ext xmlns:c16="http://schemas.microsoft.com/office/drawing/2014/chart" uri="{C3380CC4-5D6E-409C-BE32-E72D297353CC}">
              <c16:uniqueId val="{00000000-3F94-4371-A62A-0398364954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3F94-4371-A62A-0398364954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97.13</c:v>
                </c:pt>
                <c:pt idx="1">
                  <c:v>92.34</c:v>
                </c:pt>
                <c:pt idx="2">
                  <c:v>88.03</c:v>
                </c:pt>
                <c:pt idx="3">
                  <c:v>90.19</c:v>
                </c:pt>
                <c:pt idx="4">
                  <c:v>96.42</c:v>
                </c:pt>
              </c:numCache>
            </c:numRef>
          </c:val>
          <c:extLst>
            <c:ext xmlns:c16="http://schemas.microsoft.com/office/drawing/2014/chart" uri="{C3380CC4-5D6E-409C-BE32-E72D297353CC}">
              <c16:uniqueId val="{00000000-221D-4794-A18A-FA78E300AF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221D-4794-A18A-FA78E300AF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152.06</c:v>
                </c:pt>
                <c:pt idx="1">
                  <c:v>152.11000000000001</c:v>
                </c:pt>
                <c:pt idx="2">
                  <c:v>173.94</c:v>
                </c:pt>
                <c:pt idx="3">
                  <c:v>168.94</c:v>
                </c:pt>
                <c:pt idx="4">
                  <c:v>152.47</c:v>
                </c:pt>
              </c:numCache>
            </c:numRef>
          </c:val>
          <c:extLst>
            <c:ext xmlns:c16="http://schemas.microsoft.com/office/drawing/2014/chart" uri="{C3380CC4-5D6E-409C-BE32-E72D297353CC}">
              <c16:uniqueId val="{00000000-D19A-4575-B894-E5AADFBB2D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19A-4575-B894-E5AADFBB2D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若桜町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3050</v>
      </c>
      <c r="AM8" s="51"/>
      <c r="AN8" s="51"/>
      <c r="AO8" s="51"/>
      <c r="AP8" s="51"/>
      <c r="AQ8" s="51"/>
      <c r="AR8" s="51"/>
      <c r="AS8" s="51"/>
      <c r="AT8" s="46">
        <f>データ!T6</f>
        <v>199.18</v>
      </c>
      <c r="AU8" s="46"/>
      <c r="AV8" s="46"/>
      <c r="AW8" s="46"/>
      <c r="AX8" s="46"/>
      <c r="AY8" s="46"/>
      <c r="AZ8" s="46"/>
      <c r="BA8" s="46"/>
      <c r="BB8" s="46">
        <f>データ!U6</f>
        <v>15.31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81.36</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2457</v>
      </c>
      <c r="AM10" s="51"/>
      <c r="AN10" s="51"/>
      <c r="AO10" s="51"/>
      <c r="AP10" s="51"/>
      <c r="AQ10" s="51"/>
      <c r="AR10" s="51"/>
      <c r="AS10" s="51"/>
      <c r="AT10" s="46">
        <f>データ!W6</f>
        <v>1.26</v>
      </c>
      <c r="AU10" s="46"/>
      <c r="AV10" s="46"/>
      <c r="AW10" s="46"/>
      <c r="AX10" s="46"/>
      <c r="AY10" s="46"/>
      <c r="AZ10" s="46"/>
      <c r="BA10" s="46"/>
      <c r="BB10" s="46">
        <f>データ!X6</f>
        <v>1950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WnzKPBdoPkbdayleRGnhKOnF4JrZdT9qCitk6U7oIy4Dy0/2WPQohFGi9nE+DW8hGMzQ3sp1VQQlrj9EvBnbgA==" saltValue="Z6PGHl1bALYfmQqJ2TdV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313254</v>
      </c>
      <c r="D6" s="33">
        <f t="shared" si="3"/>
        <v>47</v>
      </c>
      <c r="E6" s="33">
        <f t="shared" si="3"/>
        <v>17</v>
      </c>
      <c r="F6" s="33">
        <f t="shared" si="3"/>
        <v>4</v>
      </c>
      <c r="G6" s="33">
        <f t="shared" si="3"/>
        <v>0</v>
      </c>
      <c r="H6" s="33" t="str">
        <f t="shared" si="3"/>
        <v>鳥取県　若桜町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81.36</v>
      </c>
      <c r="Q6" s="34">
        <f t="shared" si="3"/>
        <v>100</v>
      </c>
      <c r="R6" s="34">
        <f t="shared" si="3"/>
        <v>3780</v>
      </c>
      <c r="S6" s="34">
        <f t="shared" si="3"/>
        <v>3050</v>
      </c>
      <c r="T6" s="34">
        <f t="shared" si="3"/>
        <v>199.18</v>
      </c>
      <c r="U6" s="34">
        <f t="shared" si="3"/>
        <v>15.31</v>
      </c>
      <c r="V6" s="34">
        <f t="shared" si="3"/>
        <v>2457</v>
      </c>
      <c r="W6" s="34">
        <f t="shared" si="3"/>
        <v>1.26</v>
      </c>
      <c r="X6" s="34">
        <f t="shared" si="3"/>
        <v>1950</v>
      </c>
      <c r="Y6" s="35">
        <f>IF(Y7="",NA(),Y7)</f>
        <v>96.73</v>
      </c>
      <c r="Z6" s="35">
        <f t="shared" ref="Z6:AH6" si="4">IF(Z7="",NA(),Z7)</f>
        <v>94.74</v>
      </c>
      <c r="AA6" s="35">
        <f t="shared" si="4"/>
        <v>92.78</v>
      </c>
      <c r="AB6" s="35">
        <f t="shared" si="4"/>
        <v>93.42</v>
      </c>
      <c r="AC6" s="35">
        <f t="shared" si="4"/>
        <v>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567.19000000000005</v>
      </c>
      <c r="BG6" s="35">
        <f t="shared" ref="BG6:BO6" si="7">IF(BG7="",NA(),BG7)</f>
        <v>541.09</v>
      </c>
      <c r="BH6" s="35">
        <f t="shared" si="7"/>
        <v>516.59</v>
      </c>
      <c r="BI6" s="35">
        <f t="shared" si="7"/>
        <v>484.83</v>
      </c>
      <c r="BJ6" s="35">
        <f t="shared" si="7"/>
        <v>453.66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97.13</v>
      </c>
      <c r="BR6" s="35">
        <f t="shared" ref="BR6:BZ6" si="8">IF(BR7="",NA(),BR7)</f>
        <v>92.34</v>
      </c>
      <c r="BS6" s="35">
        <f t="shared" si="8"/>
        <v>88.03</v>
      </c>
      <c r="BT6" s="35">
        <f t="shared" si="8"/>
        <v>90.19</v>
      </c>
      <c r="BU6" s="35">
        <f t="shared" si="8"/>
        <v>96.42</v>
      </c>
      <c r="BV6" s="35">
        <f t="shared" si="8"/>
        <v>69.87</v>
      </c>
      <c r="BW6" s="35">
        <f t="shared" si="8"/>
        <v>74.3</v>
      </c>
      <c r="BX6" s="35">
        <f t="shared" si="8"/>
        <v>72.260000000000005</v>
      </c>
      <c r="BY6" s="35">
        <f t="shared" si="8"/>
        <v>71.84</v>
      </c>
      <c r="BZ6" s="35">
        <f t="shared" si="8"/>
        <v>73.36</v>
      </c>
      <c r="CA6" s="34" t="str">
        <f>IF(CA7="","",IF(CA7="-","【-】","【"&amp;SUBSTITUTE(TEXT(CA7,"#,##0.00"),"-","△")&amp;"】"))</f>
        <v>【75.29】</v>
      </c>
      <c r="CB6" s="35">
        <f>IF(CB7="",NA(),CB7)</f>
        <v>152.06</v>
      </c>
      <c r="CC6" s="35">
        <f t="shared" ref="CC6:CK6" si="9">IF(CC7="",NA(),CC7)</f>
        <v>152.11000000000001</v>
      </c>
      <c r="CD6" s="35">
        <f t="shared" si="9"/>
        <v>173.94</v>
      </c>
      <c r="CE6" s="35">
        <f t="shared" si="9"/>
        <v>168.94</v>
      </c>
      <c r="CF6" s="35">
        <f t="shared" si="9"/>
        <v>152.47</v>
      </c>
      <c r="CG6" s="35">
        <f t="shared" si="9"/>
        <v>234.96</v>
      </c>
      <c r="CH6" s="35">
        <f t="shared" si="9"/>
        <v>221.81</v>
      </c>
      <c r="CI6" s="35">
        <f t="shared" si="9"/>
        <v>230.02</v>
      </c>
      <c r="CJ6" s="35">
        <f t="shared" si="9"/>
        <v>228.47</v>
      </c>
      <c r="CK6" s="35">
        <f t="shared" si="9"/>
        <v>224.88</v>
      </c>
      <c r="CL6" s="34" t="str">
        <f>IF(CL7="","",IF(CL7="-","【-】","【"&amp;SUBSTITUTE(TEXT(CL7,"#,##0.00"),"-","△")&amp;"】"))</f>
        <v>【215.41】</v>
      </c>
      <c r="CM6" s="35">
        <f>IF(CM7="",NA(),CM7)</f>
        <v>37.33</v>
      </c>
      <c r="CN6" s="35">
        <f t="shared" ref="CN6:CV6" si="10">IF(CN7="",NA(),CN7)</f>
        <v>39.68</v>
      </c>
      <c r="CO6" s="35">
        <f t="shared" si="10"/>
        <v>36.83</v>
      </c>
      <c r="CP6" s="35">
        <f t="shared" si="10"/>
        <v>36.24</v>
      </c>
      <c r="CQ6" s="35">
        <f t="shared" si="10"/>
        <v>37.74</v>
      </c>
      <c r="CR6" s="35">
        <f t="shared" si="10"/>
        <v>42.9</v>
      </c>
      <c r="CS6" s="35">
        <f t="shared" si="10"/>
        <v>43.36</v>
      </c>
      <c r="CT6" s="35">
        <f t="shared" si="10"/>
        <v>42.56</v>
      </c>
      <c r="CU6" s="35">
        <f t="shared" si="10"/>
        <v>42.47</v>
      </c>
      <c r="CV6" s="35">
        <f t="shared" si="10"/>
        <v>42.4</v>
      </c>
      <c r="CW6" s="34" t="str">
        <f>IF(CW7="","",IF(CW7="-","【-】","【"&amp;SUBSTITUTE(TEXT(CW7,"#,##0.00"),"-","△")&amp;"】"))</f>
        <v>【42.90】</v>
      </c>
      <c r="CX6" s="35">
        <f>IF(CX7="",NA(),CX7)</f>
        <v>85.6</v>
      </c>
      <c r="CY6" s="35">
        <f t="shared" ref="CY6:DG6" si="11">IF(CY7="",NA(),CY7)</f>
        <v>87.76</v>
      </c>
      <c r="CZ6" s="35">
        <f t="shared" si="11"/>
        <v>89.65</v>
      </c>
      <c r="DA6" s="35">
        <f t="shared" si="11"/>
        <v>91.4</v>
      </c>
      <c r="DB6" s="35">
        <f t="shared" si="11"/>
        <v>92.88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313254</v>
      </c>
      <c r="D7" s="37">
        <v>47</v>
      </c>
      <c r="E7" s="37">
        <v>17</v>
      </c>
      <c r="F7" s="37">
        <v>4</v>
      </c>
      <c r="G7" s="37">
        <v>0</v>
      </c>
      <c r="H7" s="37" t="s">
        <v>98</v>
      </c>
      <c r="I7" s="37" t="s">
        <v>99</v>
      </c>
      <c r="J7" s="37" t="s">
        <v>100</v>
      </c>
      <c r="K7" s="37" t="s">
        <v>101</v>
      </c>
      <c r="L7" s="37" t="s">
        <v>102</v>
      </c>
      <c r="M7" s="37" t="s">
        <v>103</v>
      </c>
      <c r="N7" s="38" t="s">
        <v>104</v>
      </c>
      <c r="O7" s="38" t="s">
        <v>105</v>
      </c>
      <c r="P7" s="38">
        <v>81.36</v>
      </c>
      <c r="Q7" s="38">
        <v>100</v>
      </c>
      <c r="R7" s="38">
        <v>3780</v>
      </c>
      <c r="S7" s="38">
        <v>3050</v>
      </c>
      <c r="T7" s="38">
        <v>199.18</v>
      </c>
      <c r="U7" s="38">
        <v>15.31</v>
      </c>
      <c r="V7" s="38">
        <v>2457</v>
      </c>
      <c r="W7" s="38">
        <v>1.26</v>
      </c>
      <c r="X7" s="38">
        <v>1950</v>
      </c>
      <c r="Y7" s="38">
        <v>96.73</v>
      </c>
      <c r="Z7" s="38">
        <v>94.74</v>
      </c>
      <c r="AA7" s="38">
        <v>92.78</v>
      </c>
      <c r="AB7" s="38">
        <v>93.42</v>
      </c>
      <c r="AC7" s="38">
        <v>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567.19000000000005</v>
      </c>
      <c r="BG7" s="38">
        <v>541.09</v>
      </c>
      <c r="BH7" s="38">
        <v>516.59</v>
      </c>
      <c r="BI7" s="38">
        <v>484.83</v>
      </c>
      <c r="BJ7" s="38">
        <v>453.66</v>
      </c>
      <c r="BK7" s="38">
        <v>1298.9100000000001</v>
      </c>
      <c r="BL7" s="38">
        <v>1243.71</v>
      </c>
      <c r="BM7" s="38">
        <v>1194.1500000000001</v>
      </c>
      <c r="BN7" s="38">
        <v>1206.79</v>
      </c>
      <c r="BO7" s="38">
        <v>1258.43</v>
      </c>
      <c r="BP7" s="38">
        <v>1260.21</v>
      </c>
      <c r="BQ7" s="38">
        <v>97.13</v>
      </c>
      <c r="BR7" s="38">
        <v>92.34</v>
      </c>
      <c r="BS7" s="38">
        <v>88.03</v>
      </c>
      <c r="BT7" s="38">
        <v>90.19</v>
      </c>
      <c r="BU7" s="38">
        <v>96.42</v>
      </c>
      <c r="BV7" s="38">
        <v>69.87</v>
      </c>
      <c r="BW7" s="38">
        <v>74.3</v>
      </c>
      <c r="BX7" s="38">
        <v>72.260000000000005</v>
      </c>
      <c r="BY7" s="38">
        <v>71.84</v>
      </c>
      <c r="BZ7" s="38">
        <v>73.36</v>
      </c>
      <c r="CA7" s="38">
        <v>75.290000000000006</v>
      </c>
      <c r="CB7" s="38">
        <v>152.06</v>
      </c>
      <c r="CC7" s="38">
        <v>152.11000000000001</v>
      </c>
      <c r="CD7" s="38">
        <v>173.94</v>
      </c>
      <c r="CE7" s="38">
        <v>168.94</v>
      </c>
      <c r="CF7" s="38">
        <v>152.47</v>
      </c>
      <c r="CG7" s="38">
        <v>234.96</v>
      </c>
      <c r="CH7" s="38">
        <v>221.81</v>
      </c>
      <c r="CI7" s="38">
        <v>230.02</v>
      </c>
      <c r="CJ7" s="38">
        <v>228.47</v>
      </c>
      <c r="CK7" s="38">
        <v>224.88</v>
      </c>
      <c r="CL7" s="38">
        <v>215.41</v>
      </c>
      <c r="CM7" s="38">
        <v>37.33</v>
      </c>
      <c r="CN7" s="38">
        <v>39.68</v>
      </c>
      <c r="CO7" s="38">
        <v>36.83</v>
      </c>
      <c r="CP7" s="38">
        <v>36.24</v>
      </c>
      <c r="CQ7" s="38">
        <v>37.74</v>
      </c>
      <c r="CR7" s="38">
        <v>42.9</v>
      </c>
      <c r="CS7" s="38">
        <v>43.36</v>
      </c>
      <c r="CT7" s="38">
        <v>42.56</v>
      </c>
      <c r="CU7" s="38">
        <v>42.47</v>
      </c>
      <c r="CV7" s="38">
        <v>42.4</v>
      </c>
      <c r="CW7" s="38">
        <v>42.9</v>
      </c>
      <c r="CX7" s="38">
        <v>85.6</v>
      </c>
      <c r="CY7" s="38">
        <v>87.76</v>
      </c>
      <c r="CZ7" s="38">
        <v>89.65</v>
      </c>
      <c r="DA7" s="38">
        <v>91.4</v>
      </c>
      <c r="DB7" s="38">
        <v>92.88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dcterms:created xsi:type="dcterms:W3CDTF">2021-12-03T07:52:04Z</dcterms:created>
  <dcterms:modified xsi:type="dcterms:W3CDTF">2022-01-18T02:18:55Z</dcterms:modified>
  <cp:category/>
</cp:coreProperties>
</file>