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L:\04経営\11照会・調査\04_経営比較分析表\R3（R2決算）\"/>
    </mc:Choice>
  </mc:AlternateContent>
  <xr:revisionPtr revIDLastSave="0" documentId="13_ncr:1_{95B31745-B8D9-454B-BA48-D064ADCA6C04}" xr6:coauthVersionLast="36" xr6:coauthVersionMax="36" xr10:uidLastSave="{00000000-0000-0000-0000-000000000000}"/>
  <workbookProtection workbookAlgorithmName="SHA-512" workbookHashValue="V9nrBw8TWoNfSjJARqFKukaIREmlfedcMgzNtLx+U7OQNBOHqWAlsAk8w1LYPugKIyRlMl5DEMFzzlW4WRgBeA==" workbookSaltValue="Mu61H4IY2ZOZg4WpCiYzAw==" workbookSpinCount="100000" lockStructure="1"/>
  <bookViews>
    <workbookView xWindow="0" yWindow="0" windowWidth="21600" windowHeight="9435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T6" i="5"/>
  <c r="AT8" i="4" s="1"/>
  <c r="S6" i="5"/>
  <c r="R6" i="5"/>
  <c r="AD10" i="4" s="1"/>
  <c r="Q6" i="5"/>
  <c r="P6" i="5"/>
  <c r="P10" i="4" s="1"/>
  <c r="O6" i="5"/>
  <c r="I10" i="4" s="1"/>
  <c r="N6" i="5"/>
  <c r="B10" i="4" s="1"/>
  <c r="M6" i="5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G85" i="4"/>
  <c r="F85" i="4"/>
  <c r="AL10" i="4"/>
  <c r="W10" i="4"/>
  <c r="BB8" i="4"/>
  <c r="AL8" i="4"/>
  <c r="AD8" i="4"/>
  <c r="I8" i="4"/>
  <c r="B8" i="4"/>
</calcChain>
</file>

<file path=xl/sharedStrings.xml><?xml version="1.0" encoding="utf-8"?>
<sst xmlns="http://schemas.openxmlformats.org/spreadsheetml/2006/main" count="319" uniqueCount="118">
  <si>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</si>
  <si>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</si>
  <si>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</si>
  <si>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</si>
  <si>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</si>
  <si>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</si>
  <si>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</si>
  <si>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</si>
  <si>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</si>
  <si>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</si>
  <si>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</si>
  <si>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</si>
  <si>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</si>
  <si>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</si>
  <si>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</si>
  <si>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</si>
  <si>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</si>
  <si>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</si>
  <si>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</si>
  <si>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</si>
  <si>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</si>
  <si>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</si>
  <si>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</si>
  <si>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</si>
  <si>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</si>
  <si>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</si>
  <si>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</si>
  <si>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</si>
  <si>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</si>
  <si>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</si>
  <si>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</si>
  <si>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</si>
  <si>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</si>
  <si>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</si>
  <si>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</si>
  <si>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</si>
  <si>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</si>
  <si>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</si>
  <si>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</si>
  <si>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</si>
  <si>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</si>
  <si>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</si>
  <si>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</si>
  <si>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</si>
  <si>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</si>
  <si>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</si>
  <si>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</si>
  <si>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</si>
  <si>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</si>
  <si>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</si>
  <si>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</si>
  <si>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</si>
  <si>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</si>
  <si>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</si>
  <si>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</si>
  <si>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</si>
  <si>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</si>
  <si>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</si>
  <si>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</si>
  <si>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</si>
  <si>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</si>
  <si>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</si>
  <si>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</si>
  <si>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</si>
  <si>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</si>
  <si>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</si>
  <si>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</si>
  <si>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</si>
  <si>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</si>
  <si>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</si>
  <si>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</si>
  <si>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</si>
  <si>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</si>
  <si>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</si>
  <si>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</si>
  <si>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</si>
  <si>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</si>
  <si>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</si>
  <si>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</si>
  <si>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</si>
  <si>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</si>
  <si>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</si>
  <si>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</si>
  <si>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</si>
  <si>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</si>
  <si>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</si>
  <si>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</si>
  <si>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</si>
  <si>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</si>
  <si>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</si>
  <si>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</si>
  <si>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</si>
  <si>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</si>
  <si>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</si>
  <si>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</si>
  <si>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</si>
  <si>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鳥取県　倉吉市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</si>
  <si>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</si>
  <si>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</si>
  <si>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</si>
  <si>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</si>
  <si>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</si>
  <si>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</si>
  <si>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</si>
  <si>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</si>
  <si>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</si>
  <si>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</si>
  <si>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</si>
  <si>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</si>
  <si>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</si>
  <si>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</si>
  <si>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</si>
  <si>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</si>
  <si>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</si>
  <si>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</si>
  <si>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 令和２年度から地方公営企業法を適用している。
①経常収支比率は、一般会計からの補助金により、おおむね100％となっている。
②累積欠損金比率は、法適用移行時の欠損金があり、令和８年度に概ね解消する予定である。
③流動比率は、流動負債のほとんどが企業債であり、これを控除すると110.74％となり100％以上となる。
④企業債残高対事業規模比率は、類似団体よりも比率は高いが、今後の地方債残高は逓減を見込む。これから管渠更新時期を迎えるため、緊急性等を考慮し、過剰投資とならないよう検討が必要。
⑤経費回収率と⑥汚水処理原価は、人口減少により営業収益が年々減少していくため、４年ごとに使用料の改定を行い、改善を図っていく。
⑦施設利用率については、晴天時一日平均処理水量が不明なため0％となっている。晴天時に限定せず一日平均処理水量とすると46.60％となる。
⑧水洗化率は、下水道未接続世帯の多くが高齢者単独世帯であり、今後大幅な新規利用者数の増は見込めない。</t>
    <rPh sb="8" eb="10">
      <t>チホウ</t>
    </rPh>
    <rPh sb="75" eb="78">
      <t>ホウテキヨウ</t>
    </rPh>
    <rPh sb="78" eb="80">
      <t>イコウ</t>
    </rPh>
    <rPh sb="80" eb="81">
      <t>ジ</t>
    </rPh>
    <rPh sb="89" eb="91">
      <t>レイワ</t>
    </rPh>
    <rPh sb="92" eb="94">
      <t>ネンド</t>
    </rPh>
    <rPh sb="95" eb="96">
      <t>オオム</t>
    </rPh>
    <rPh sb="97" eb="99">
      <t>カイショウ</t>
    </rPh>
    <rPh sb="101" eb="103">
      <t>ヨテイ</t>
    </rPh>
    <rPh sb="342" eb="344">
      <t>フメイ</t>
    </rPh>
    <rPh sb="356" eb="358">
      <t>セイテン</t>
    </rPh>
    <rPh sb="358" eb="359">
      <t>ジ</t>
    </rPh>
    <rPh sb="360" eb="362">
      <t>ゲンテイ</t>
    </rPh>
    <phoneticPr fontId="4"/>
  </si>
  <si>
    <t>①有形固定資産減価償却率は、法適用に移行して１年であるため低くなっている。
②管渠老朽化率は、0％であるが、これから管渠更新時期を迎えるため悪化していく。
③管渠改善率について、これまで、管渠破損の際には細かな補修で対応してきていたが、これから管渠更新時期を迎えるため、計画的な更新事業の検討が必要である。施設改修においては、平成24年度に作成した『最適整備構想及び総合計画』に沿って行っている。</t>
    <rPh sb="40" eb="42">
      <t>カンキョ</t>
    </rPh>
    <rPh sb="42" eb="45">
      <t>ロウキュウカ</t>
    </rPh>
    <rPh sb="155" eb="157">
      <t>シセツ</t>
    </rPh>
    <rPh sb="157" eb="159">
      <t>カイシュウ</t>
    </rPh>
    <rPh sb="165" eb="167">
      <t>ヘイセイ</t>
    </rPh>
    <rPh sb="169" eb="171">
      <t>ネンド</t>
    </rPh>
    <rPh sb="172" eb="174">
      <t>サクセイ</t>
    </rPh>
    <phoneticPr fontId="4"/>
  </si>
  <si>
    <t>　人口減による使用料収入の減が見込まれる。また、今後必要とされる管渠更新事業費等、多額の投資が必要となり、経営状況の悪化が懸念される。
　４年ごとに使用料の改定を行い、収支バランスを図っていくとともに、近年行っている処理施設機器の更新や、管渠の耐用年数が20年以内には到来することを考慮し、処理場の統合や公共下水道への接続について検討が必要。</t>
    <rPh sb="84" eb="86">
      <t>シュウシ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</si>
</sst>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6-4752-8D0E-E0615F877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6-4752-8D0E-E0615F877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B-499E-B814-647F29D53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B-499E-B814-647F29D53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83.09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C-457C-A0DB-E22744856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C-457C-A0DB-E22744856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E-4252-BC79-02A42BF5C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E-4252-BC79-02A42BF5C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64-46D9-BE0D-C2D545C7C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4-46D9-BE0D-C2D545C7C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3-4B3D-B320-647E1538A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3-4B3D-B320-647E1538A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766.43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4-4A34-95A0-FF1F51AC5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139.02000000000001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4-4A34-95A0-FF1F51AC5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3-4CFD-B975-CEF089E2D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29.13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3-4CFD-B975-CEF089E2D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4813.91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4-4910-BD04-CAAF44075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867.83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4-4910-BD04-CAAF44075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3-47F5-827C-992A49FAC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3-47F5-827C-992A49FAC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7-4046-8071-518C3573E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7-4046-8071-518C3573E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【121.19】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【832.52】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【253.04】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75" zoomScaleNormal="75" workbookViewId="0">
      <selection activeCell="P8" sqref="P8:V8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鳥取県　倉吉市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農業集落排水</v>
      </c>
      <c r="Q8" s="72"/>
      <c r="R8" s="72"/>
      <c r="S8" s="72"/>
      <c r="T8" s="72"/>
      <c r="U8" s="72"/>
      <c r="V8" s="72"/>
      <c r="W8" s="72" t="str">
        <f>データ!L6</f>
        <v>F2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46255</v>
      </c>
      <c r="AM8" s="69"/>
      <c r="AN8" s="69"/>
      <c r="AO8" s="69"/>
      <c r="AP8" s="69"/>
      <c r="AQ8" s="69"/>
      <c r="AR8" s="69"/>
      <c r="AS8" s="69"/>
      <c r="AT8" s="68">
        <f>データ!T6</f>
        <v>272.06</v>
      </c>
      <c r="AU8" s="68"/>
      <c r="AV8" s="68"/>
      <c r="AW8" s="68"/>
      <c r="AX8" s="68"/>
      <c r="AY8" s="68"/>
      <c r="AZ8" s="68"/>
      <c r="BA8" s="68"/>
      <c r="BB8" s="68">
        <f>データ!U6</f>
        <v>170.02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>
        <f>データ!O6</f>
        <v>36.869999999999997</v>
      </c>
      <c r="J10" s="68"/>
      <c r="K10" s="68"/>
      <c r="L10" s="68"/>
      <c r="M10" s="68"/>
      <c r="N10" s="68"/>
      <c r="O10" s="68"/>
      <c r="P10" s="68">
        <f>データ!P6</f>
        <v>14.32</v>
      </c>
      <c r="Q10" s="68"/>
      <c r="R10" s="68"/>
      <c r="S10" s="68"/>
      <c r="T10" s="68"/>
      <c r="U10" s="68"/>
      <c r="V10" s="68"/>
      <c r="W10" s="68">
        <f>データ!Q6</f>
        <v>97.52</v>
      </c>
      <c r="X10" s="68"/>
      <c r="Y10" s="68"/>
      <c r="Z10" s="68"/>
      <c r="AA10" s="68"/>
      <c r="AB10" s="68"/>
      <c r="AC10" s="68"/>
      <c r="AD10" s="69">
        <f>データ!R6</f>
        <v>3531</v>
      </c>
      <c r="AE10" s="69"/>
      <c r="AF10" s="69"/>
      <c r="AG10" s="69"/>
      <c r="AH10" s="69"/>
      <c r="AI10" s="69"/>
      <c r="AJ10" s="69"/>
      <c r="AK10" s="2"/>
      <c r="AL10" s="69">
        <f>データ!V6</f>
        <v>6580</v>
      </c>
      <c r="AM10" s="69"/>
      <c r="AN10" s="69"/>
      <c r="AO10" s="69"/>
      <c r="AP10" s="69"/>
      <c r="AQ10" s="69"/>
      <c r="AR10" s="69"/>
      <c r="AS10" s="69"/>
      <c r="AT10" s="68">
        <f>データ!W6</f>
        <v>10.44</v>
      </c>
      <c r="AU10" s="68"/>
      <c r="AV10" s="68"/>
      <c r="AW10" s="68"/>
      <c r="AX10" s="68"/>
      <c r="AY10" s="68"/>
      <c r="AZ10" s="68"/>
      <c r="BA10" s="68"/>
      <c r="BB10" s="68">
        <f>データ!X6</f>
        <v>630.27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115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116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117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【104.99】</v>
      </c>
      <c r="F85" s="26" t="str">
        <f>データ!AT6</f>
        <v>【121.19】</v>
      </c>
      <c r="G85" s="26" t="str">
        <f>データ!BE6</f>
        <v>【32.80】</v>
      </c>
      <c r="H85" s="26" t="str">
        <f>データ!BP6</f>
        <v>【832.52】</v>
      </c>
      <c r="I85" s="26" t="str">
        <f>データ!CA6</f>
        <v>【60.94】</v>
      </c>
      <c r="J85" s="26" t="str">
        <f>データ!CL6</f>
        <v>【253.04】</v>
      </c>
      <c r="K85" s="26" t="str">
        <f>データ!CW6</f>
        <v>【54.84】</v>
      </c>
      <c r="L85" s="26" t="str">
        <f>データ!DH6</f>
        <v>【86.60】</v>
      </c>
      <c r="M85" s="26" t="str">
        <f>データ!DS6</f>
        <v>【22.21】</v>
      </c>
      <c r="N85" s="26" t="str">
        <f>データ!ED6</f>
        <v>【0.00】</v>
      </c>
      <c r="O85" s="26" t="str">
        <f>データ!EO6</f>
        <v>【0.16】</v>
      </c>
    </row>
  </sheetData>
  <sheetProtection algorithmName="SHA-512" hashValue="vQ1sYMwr21riKoc5YKMVMtSNVrjxHN5v3sTjeImCr3rtsQ5Xsi2DfNP7iQ5kssDRC0CPUlXxnKhfqyqJDOwTIg==" saltValue="yGKm1U1aUETd7ONpG/dlzw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7" t="s">
        <v>52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53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54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 x14ac:dyDescent="0.15">
      <c r="A4" s="28" t="s">
        <v>55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56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57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58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59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60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61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62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63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64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65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66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15">
      <c r="A6" s="28" t="s">
        <v>95</v>
      </c>
      <c r="B6" s="33">
        <f>B7</f>
        <v>2020</v>
      </c>
      <c r="C6" s="33">
        <f t="shared" ref="C6:X6" si="3">C7</f>
        <v>312037</v>
      </c>
      <c r="D6" s="33">
        <f t="shared" si="3"/>
        <v>46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鳥取県　倉吉市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>
        <f t="shared" si="3"/>
        <v>36.869999999999997</v>
      </c>
      <c r="P6" s="34">
        <f t="shared" si="3"/>
        <v>14.32</v>
      </c>
      <c r="Q6" s="34">
        <f t="shared" si="3"/>
        <v>97.52</v>
      </c>
      <c r="R6" s="34">
        <f t="shared" si="3"/>
        <v>3531</v>
      </c>
      <c r="S6" s="34">
        <f t="shared" si="3"/>
        <v>46255</v>
      </c>
      <c r="T6" s="34">
        <f t="shared" si="3"/>
        <v>272.06</v>
      </c>
      <c r="U6" s="34">
        <f t="shared" si="3"/>
        <v>170.02</v>
      </c>
      <c r="V6" s="34">
        <f t="shared" si="3"/>
        <v>6580</v>
      </c>
      <c r="W6" s="34">
        <f t="shared" si="3"/>
        <v>10.44</v>
      </c>
      <c r="X6" s="34">
        <f t="shared" si="3"/>
        <v>630.27</v>
      </c>
      <c r="Y6" s="35" t="str">
        <f>IF(Y7="",NA(),Y7)</f>
        <v>-</v>
      </c>
      <c r="Z6" s="35" t="str">
        <f t="shared" ref="Z6:AH6" si="4">IF(Z7="",NA(),Z7)</f>
        <v>-</v>
      </c>
      <c r="AA6" s="35" t="str">
        <f t="shared" si="4"/>
        <v>-</v>
      </c>
      <c r="AB6" s="35" t="str">
        <f t="shared" si="4"/>
        <v>-</v>
      </c>
      <c r="AC6" s="35">
        <f t="shared" si="4"/>
        <v>100.35</v>
      </c>
      <c r="AD6" s="35" t="str">
        <f t="shared" si="4"/>
        <v>-</v>
      </c>
      <c r="AE6" s="35" t="str">
        <f t="shared" si="4"/>
        <v>-</v>
      </c>
      <c r="AF6" s="35" t="str">
        <f t="shared" si="4"/>
        <v>-</v>
      </c>
      <c r="AG6" s="35" t="str">
        <f t="shared" si="4"/>
        <v>-</v>
      </c>
      <c r="AH6" s="35">
        <f t="shared" si="4"/>
        <v>106.37</v>
      </c>
      <c r="AI6" s="34" t="str">
        <f>IF(AI7="","",IF(AI7="-","【-】","【"&amp;SUBSTITUTE(TEXT(AI7,"#,##0.00"),"-","△")&amp;"】"))</f>
        <v>【104.99】</v>
      </c>
      <c r="AJ6" s="35" t="str">
        <f>IF(AJ7="",NA(),AJ7)</f>
        <v>-</v>
      </c>
      <c r="AK6" s="35" t="str">
        <f t="shared" ref="AK6:AS6" si="5">IF(AK7="",NA(),AK7)</f>
        <v>-</v>
      </c>
      <c r="AL6" s="35" t="str">
        <f t="shared" si="5"/>
        <v>-</v>
      </c>
      <c r="AM6" s="35" t="str">
        <f t="shared" si="5"/>
        <v>-</v>
      </c>
      <c r="AN6" s="35">
        <f t="shared" si="5"/>
        <v>766.43</v>
      </c>
      <c r="AO6" s="35" t="str">
        <f t="shared" si="5"/>
        <v>-</v>
      </c>
      <c r="AP6" s="35" t="str">
        <f t="shared" si="5"/>
        <v>-</v>
      </c>
      <c r="AQ6" s="35" t="str">
        <f t="shared" si="5"/>
        <v>-</v>
      </c>
      <c r="AR6" s="35" t="str">
        <f t="shared" si="5"/>
        <v>-</v>
      </c>
      <c r="AS6" s="35">
        <f t="shared" si="5"/>
        <v>139.02000000000001</v>
      </c>
      <c r="AT6" s="34" t="str">
        <f>IF(AT7="","",IF(AT7="-","【-】","【"&amp;SUBSTITUTE(TEXT(AT7,"#,##0.00"),"-","△")&amp;"】"))</f>
        <v>【121.19】</v>
      </c>
      <c r="AU6" s="35" t="str">
        <f>IF(AU7="",NA(),AU7)</f>
        <v>-</v>
      </c>
      <c r="AV6" s="35" t="str">
        <f t="shared" ref="AV6:BD6" si="6">IF(AV7="",NA(),AV7)</f>
        <v>-</v>
      </c>
      <c r="AW6" s="35" t="str">
        <f t="shared" si="6"/>
        <v>-</v>
      </c>
      <c r="AX6" s="35" t="str">
        <f t="shared" si="6"/>
        <v>-</v>
      </c>
      <c r="AY6" s="35">
        <f t="shared" si="6"/>
        <v>6.73</v>
      </c>
      <c r="AZ6" s="35" t="str">
        <f t="shared" si="6"/>
        <v>-</v>
      </c>
      <c r="BA6" s="35" t="str">
        <f t="shared" si="6"/>
        <v>-</v>
      </c>
      <c r="BB6" s="35" t="str">
        <f t="shared" si="6"/>
        <v>-</v>
      </c>
      <c r="BC6" s="35" t="str">
        <f t="shared" si="6"/>
        <v>-</v>
      </c>
      <c r="BD6" s="35">
        <f t="shared" si="6"/>
        <v>29.13</v>
      </c>
      <c r="BE6" s="34" t="str">
        <f>IF(BE7="","",IF(BE7="-","【-】","【"&amp;SUBSTITUTE(TEXT(BE7,"#,##0.00"),"-","△")&amp;"】"))</f>
        <v>【32.80】</v>
      </c>
      <c r="BF6" s="35" t="str">
        <f>IF(BF7="",NA(),BF7)</f>
        <v>-</v>
      </c>
      <c r="BG6" s="35" t="str">
        <f t="shared" ref="BG6:BO6" si="7">IF(BG7="",NA(),BG7)</f>
        <v>-</v>
      </c>
      <c r="BH6" s="35" t="str">
        <f t="shared" si="7"/>
        <v>-</v>
      </c>
      <c r="BI6" s="35" t="str">
        <f t="shared" si="7"/>
        <v>-</v>
      </c>
      <c r="BJ6" s="35">
        <f t="shared" si="7"/>
        <v>4813.91</v>
      </c>
      <c r="BK6" s="35" t="str">
        <f t="shared" si="7"/>
        <v>-</v>
      </c>
      <c r="BL6" s="35" t="str">
        <f t="shared" si="7"/>
        <v>-</v>
      </c>
      <c r="BM6" s="35" t="str">
        <f t="shared" si="7"/>
        <v>-</v>
      </c>
      <c r="BN6" s="35" t="str">
        <f t="shared" si="7"/>
        <v>-</v>
      </c>
      <c r="BO6" s="35">
        <f t="shared" si="7"/>
        <v>867.83</v>
      </c>
      <c r="BP6" s="34" t="str">
        <f>IF(BP7="","",IF(BP7="-","【-】","【"&amp;SUBSTITUTE(TEXT(BP7,"#,##0.00"),"-","△")&amp;"】"))</f>
        <v>【832.52】</v>
      </c>
      <c r="BQ6" s="35" t="str">
        <f>IF(BQ7="",NA(),BQ7)</f>
        <v>-</v>
      </c>
      <c r="BR6" s="35" t="str">
        <f t="shared" ref="BR6:BZ6" si="8">IF(BR7="",NA(),BR7)</f>
        <v>-</v>
      </c>
      <c r="BS6" s="35" t="str">
        <f t="shared" si="8"/>
        <v>-</v>
      </c>
      <c r="BT6" s="35" t="str">
        <f t="shared" si="8"/>
        <v>-</v>
      </c>
      <c r="BU6" s="35">
        <f t="shared" si="8"/>
        <v>80.73</v>
      </c>
      <c r="BV6" s="35" t="str">
        <f t="shared" si="8"/>
        <v>-</v>
      </c>
      <c r="BW6" s="35" t="str">
        <f t="shared" si="8"/>
        <v>-</v>
      </c>
      <c r="BX6" s="35" t="str">
        <f t="shared" si="8"/>
        <v>-</v>
      </c>
      <c r="BY6" s="35" t="str">
        <f t="shared" si="8"/>
        <v>-</v>
      </c>
      <c r="BZ6" s="35">
        <f t="shared" si="8"/>
        <v>57.08</v>
      </c>
      <c r="CA6" s="34" t="str">
        <f>IF(CA7="","",IF(CA7="-","【-】","【"&amp;SUBSTITUTE(TEXT(CA7,"#,##0.00"),"-","△")&amp;"】"))</f>
        <v>【60.94】</v>
      </c>
      <c r="CB6" s="35" t="str">
        <f>IF(CB7="",NA(),CB7)</f>
        <v>-</v>
      </c>
      <c r="CC6" s="35" t="str">
        <f t="shared" ref="CC6:CK6" si="9">IF(CC7="",NA(),CC7)</f>
        <v>-</v>
      </c>
      <c r="CD6" s="35" t="str">
        <f t="shared" si="9"/>
        <v>-</v>
      </c>
      <c r="CE6" s="35" t="str">
        <f t="shared" si="9"/>
        <v>-</v>
      </c>
      <c r="CF6" s="35">
        <f t="shared" si="9"/>
        <v>221.76</v>
      </c>
      <c r="CG6" s="35" t="str">
        <f t="shared" si="9"/>
        <v>-</v>
      </c>
      <c r="CH6" s="35" t="str">
        <f t="shared" si="9"/>
        <v>-</v>
      </c>
      <c r="CI6" s="35" t="str">
        <f t="shared" si="9"/>
        <v>-</v>
      </c>
      <c r="CJ6" s="35" t="str">
        <f t="shared" si="9"/>
        <v>-</v>
      </c>
      <c r="CK6" s="35">
        <f t="shared" si="9"/>
        <v>274.99</v>
      </c>
      <c r="CL6" s="34" t="str">
        <f>IF(CL7="","",IF(CL7="-","【-】","【"&amp;SUBSTITUTE(TEXT(CL7,"#,##0.00"),"-","△")&amp;"】"))</f>
        <v>【253.04】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4">
        <f t="shared" si="10"/>
        <v>0</v>
      </c>
      <c r="CR6" s="35" t="str">
        <f t="shared" si="10"/>
        <v>-</v>
      </c>
      <c r="CS6" s="35" t="str">
        <f t="shared" si="10"/>
        <v>-</v>
      </c>
      <c r="CT6" s="35" t="str">
        <f t="shared" si="10"/>
        <v>-</v>
      </c>
      <c r="CU6" s="35" t="str">
        <f t="shared" si="10"/>
        <v>-</v>
      </c>
      <c r="CV6" s="35">
        <f t="shared" si="10"/>
        <v>54.83</v>
      </c>
      <c r="CW6" s="34" t="str">
        <f>IF(CW7="","",IF(CW7="-","【-】","【"&amp;SUBSTITUTE(TEXT(CW7,"#,##0.00"),"-","△")&amp;"】"))</f>
        <v>【54.84】</v>
      </c>
      <c r="CX6" s="35" t="str">
        <f>IF(CX7="",NA(),CX7)</f>
        <v>-</v>
      </c>
      <c r="CY6" s="35" t="str">
        <f t="shared" ref="CY6:DG6" si="11">IF(CY7="",NA(),CY7)</f>
        <v>-</v>
      </c>
      <c r="CZ6" s="35" t="str">
        <f t="shared" si="11"/>
        <v>-</v>
      </c>
      <c r="DA6" s="35" t="str">
        <f t="shared" si="11"/>
        <v>-</v>
      </c>
      <c r="DB6" s="35">
        <f t="shared" si="11"/>
        <v>83.09</v>
      </c>
      <c r="DC6" s="35" t="str">
        <f t="shared" si="11"/>
        <v>-</v>
      </c>
      <c r="DD6" s="35" t="str">
        <f t="shared" si="11"/>
        <v>-</v>
      </c>
      <c r="DE6" s="35" t="str">
        <f t="shared" si="11"/>
        <v>-</v>
      </c>
      <c r="DF6" s="35" t="str">
        <f t="shared" si="11"/>
        <v>-</v>
      </c>
      <c r="DG6" s="35">
        <f t="shared" si="11"/>
        <v>84.7</v>
      </c>
      <c r="DH6" s="34" t="str">
        <f>IF(DH7="","",IF(DH7="-","【-】","【"&amp;SUBSTITUTE(TEXT(DH7,"#,##0.00"),"-","△")&amp;"】"))</f>
        <v>【86.60】</v>
      </c>
      <c r="DI6" s="35" t="str">
        <f>IF(DI7="",NA(),DI7)</f>
        <v>-</v>
      </c>
      <c r="DJ6" s="35" t="str">
        <f t="shared" ref="DJ6:DR6" si="12">IF(DJ7="",NA(),DJ7)</f>
        <v>-</v>
      </c>
      <c r="DK6" s="35" t="str">
        <f t="shared" si="12"/>
        <v>-</v>
      </c>
      <c r="DL6" s="35" t="str">
        <f t="shared" si="12"/>
        <v>-</v>
      </c>
      <c r="DM6" s="35">
        <f t="shared" si="12"/>
        <v>4.5</v>
      </c>
      <c r="DN6" s="35" t="str">
        <f t="shared" si="12"/>
        <v>-</v>
      </c>
      <c r="DO6" s="35" t="str">
        <f t="shared" si="12"/>
        <v>-</v>
      </c>
      <c r="DP6" s="35" t="str">
        <f t="shared" si="12"/>
        <v>-</v>
      </c>
      <c r="DQ6" s="35" t="str">
        <f t="shared" si="12"/>
        <v>-</v>
      </c>
      <c r="DR6" s="35">
        <f t="shared" si="12"/>
        <v>20.34</v>
      </c>
      <c r="DS6" s="34" t="str">
        <f>IF(DS7="","",IF(DS7="-","【-】","【"&amp;SUBSTITUTE(TEXT(DS7,"#,##0.00"),"-","△")&amp;"】"))</f>
        <v>【22.21】</v>
      </c>
      <c r="DT6" s="35" t="str">
        <f>IF(DT7="",NA(),DT7)</f>
        <v>-</v>
      </c>
      <c r="DU6" s="35" t="str">
        <f t="shared" ref="DU6:EC6" si="13">IF(DU7="",NA(),DU7)</f>
        <v>-</v>
      </c>
      <c r="DV6" s="35" t="str">
        <f t="shared" si="13"/>
        <v>-</v>
      </c>
      <c r="DW6" s="35" t="str">
        <f t="shared" si="13"/>
        <v>-</v>
      </c>
      <c r="DX6" s="34">
        <f t="shared" si="13"/>
        <v>0</v>
      </c>
      <c r="DY6" s="35" t="str">
        <f t="shared" si="13"/>
        <v>-</v>
      </c>
      <c r="DZ6" s="35" t="str">
        <f t="shared" si="13"/>
        <v>-</v>
      </c>
      <c r="EA6" s="35" t="str">
        <f t="shared" si="13"/>
        <v>-</v>
      </c>
      <c r="EB6" s="35" t="str">
        <f t="shared" si="13"/>
        <v>-</v>
      </c>
      <c r="EC6" s="34">
        <f t="shared" si="13"/>
        <v>0</v>
      </c>
      <c r="ED6" s="34" t="str">
        <f>IF(ED7="","",IF(ED7="-","【-】","【"&amp;SUBSTITUTE(TEXT(ED7,"#,##0.00"),"-","△")&amp;"】"))</f>
        <v>【0.00】</v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4">
        <f t="shared" si="14"/>
        <v>0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>
        <f t="shared" si="14"/>
        <v>0.25</v>
      </c>
      <c r="EO6" s="34" t="str">
        <f>IF(EO7="","",IF(EO7="-","【-】","【"&amp;SUBSTITUTE(TEXT(EO7,"#,##0.00"),"-","△")&amp;"】"))</f>
        <v>【0.16】</v>
      </c>
    </row>
    <row r="7" spans="1:148" s="36" customFormat="1" x14ac:dyDescent="0.15">
      <c r="A7" s="28"/>
      <c r="B7" s="37">
        <v>2020</v>
      </c>
      <c r="C7" s="37">
        <v>312037</v>
      </c>
      <c r="D7" s="37">
        <v>46</v>
      </c>
      <c r="E7" s="37">
        <v>17</v>
      </c>
      <c r="F7" s="37">
        <v>5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36.869999999999997</v>
      </c>
      <c r="P7" s="38">
        <v>14.32</v>
      </c>
      <c r="Q7" s="38">
        <v>97.52</v>
      </c>
      <c r="R7" s="38">
        <v>3531</v>
      </c>
      <c r="S7" s="38">
        <v>46255</v>
      </c>
      <c r="T7" s="38">
        <v>272.06</v>
      </c>
      <c r="U7" s="38">
        <v>170.02</v>
      </c>
      <c r="V7" s="38">
        <v>6580</v>
      </c>
      <c r="W7" s="38">
        <v>10.44</v>
      </c>
      <c r="X7" s="38">
        <v>630.27</v>
      </c>
      <c r="Y7" s="38" t="s">
        <v>102</v>
      </c>
      <c r="Z7" s="38" t="s">
        <v>102</v>
      </c>
      <c r="AA7" s="38" t="s">
        <v>102</v>
      </c>
      <c r="AB7" s="38" t="s">
        <v>102</v>
      </c>
      <c r="AC7" s="38">
        <v>100.35</v>
      </c>
      <c r="AD7" s="38" t="s">
        <v>102</v>
      </c>
      <c r="AE7" s="38" t="s">
        <v>102</v>
      </c>
      <c r="AF7" s="38" t="s">
        <v>102</v>
      </c>
      <c r="AG7" s="38" t="s">
        <v>102</v>
      </c>
      <c r="AH7" s="38">
        <v>106.37</v>
      </c>
      <c r="AI7" s="38">
        <v>104.99</v>
      </c>
      <c r="AJ7" s="38" t="s">
        <v>102</v>
      </c>
      <c r="AK7" s="38" t="s">
        <v>102</v>
      </c>
      <c r="AL7" s="38" t="s">
        <v>102</v>
      </c>
      <c r="AM7" s="38" t="s">
        <v>102</v>
      </c>
      <c r="AN7" s="38">
        <v>766.43</v>
      </c>
      <c r="AO7" s="38" t="s">
        <v>102</v>
      </c>
      <c r="AP7" s="38" t="s">
        <v>102</v>
      </c>
      <c r="AQ7" s="38" t="s">
        <v>102</v>
      </c>
      <c r="AR7" s="38" t="s">
        <v>102</v>
      </c>
      <c r="AS7" s="38">
        <v>139.02000000000001</v>
      </c>
      <c r="AT7" s="38">
        <v>121.19</v>
      </c>
      <c r="AU7" s="38" t="s">
        <v>102</v>
      </c>
      <c r="AV7" s="38" t="s">
        <v>102</v>
      </c>
      <c r="AW7" s="38" t="s">
        <v>102</v>
      </c>
      <c r="AX7" s="38" t="s">
        <v>102</v>
      </c>
      <c r="AY7" s="38">
        <v>6.73</v>
      </c>
      <c r="AZ7" s="38" t="s">
        <v>102</v>
      </c>
      <c r="BA7" s="38" t="s">
        <v>102</v>
      </c>
      <c r="BB7" s="38" t="s">
        <v>102</v>
      </c>
      <c r="BC7" s="38" t="s">
        <v>102</v>
      </c>
      <c r="BD7" s="38">
        <v>29.13</v>
      </c>
      <c r="BE7" s="38">
        <v>32.799999999999997</v>
      </c>
      <c r="BF7" s="38" t="s">
        <v>102</v>
      </c>
      <c r="BG7" s="38" t="s">
        <v>102</v>
      </c>
      <c r="BH7" s="38" t="s">
        <v>102</v>
      </c>
      <c r="BI7" s="38" t="s">
        <v>102</v>
      </c>
      <c r="BJ7" s="38">
        <v>4813.91</v>
      </c>
      <c r="BK7" s="38" t="s">
        <v>102</v>
      </c>
      <c r="BL7" s="38" t="s">
        <v>102</v>
      </c>
      <c r="BM7" s="38" t="s">
        <v>102</v>
      </c>
      <c r="BN7" s="38" t="s">
        <v>102</v>
      </c>
      <c r="BO7" s="38">
        <v>867.83</v>
      </c>
      <c r="BP7" s="38">
        <v>832.52</v>
      </c>
      <c r="BQ7" s="38" t="s">
        <v>102</v>
      </c>
      <c r="BR7" s="38" t="s">
        <v>102</v>
      </c>
      <c r="BS7" s="38" t="s">
        <v>102</v>
      </c>
      <c r="BT7" s="38" t="s">
        <v>102</v>
      </c>
      <c r="BU7" s="38">
        <v>80.73</v>
      </c>
      <c r="BV7" s="38" t="s">
        <v>102</v>
      </c>
      <c r="BW7" s="38" t="s">
        <v>102</v>
      </c>
      <c r="BX7" s="38" t="s">
        <v>102</v>
      </c>
      <c r="BY7" s="38" t="s">
        <v>102</v>
      </c>
      <c r="BZ7" s="38">
        <v>57.08</v>
      </c>
      <c r="CA7" s="38">
        <v>60.94</v>
      </c>
      <c r="CB7" s="38" t="s">
        <v>102</v>
      </c>
      <c r="CC7" s="38" t="s">
        <v>102</v>
      </c>
      <c r="CD7" s="38" t="s">
        <v>102</v>
      </c>
      <c r="CE7" s="38" t="s">
        <v>102</v>
      </c>
      <c r="CF7" s="38">
        <v>221.76</v>
      </c>
      <c r="CG7" s="38" t="s">
        <v>102</v>
      </c>
      <c r="CH7" s="38" t="s">
        <v>102</v>
      </c>
      <c r="CI7" s="38" t="s">
        <v>102</v>
      </c>
      <c r="CJ7" s="38" t="s">
        <v>102</v>
      </c>
      <c r="CK7" s="38">
        <v>274.99</v>
      </c>
      <c r="CL7" s="38">
        <v>253.04</v>
      </c>
      <c r="CM7" s="38" t="s">
        <v>102</v>
      </c>
      <c r="CN7" s="38" t="s">
        <v>102</v>
      </c>
      <c r="CO7" s="38" t="s">
        <v>102</v>
      </c>
      <c r="CP7" s="38" t="s">
        <v>102</v>
      </c>
      <c r="CQ7" s="38">
        <v>0</v>
      </c>
      <c r="CR7" s="38" t="s">
        <v>102</v>
      </c>
      <c r="CS7" s="38" t="s">
        <v>102</v>
      </c>
      <c r="CT7" s="38" t="s">
        <v>102</v>
      </c>
      <c r="CU7" s="38" t="s">
        <v>102</v>
      </c>
      <c r="CV7" s="38">
        <v>54.83</v>
      </c>
      <c r="CW7" s="38">
        <v>54.84</v>
      </c>
      <c r="CX7" s="38" t="s">
        <v>102</v>
      </c>
      <c r="CY7" s="38" t="s">
        <v>102</v>
      </c>
      <c r="CZ7" s="38" t="s">
        <v>102</v>
      </c>
      <c r="DA7" s="38" t="s">
        <v>102</v>
      </c>
      <c r="DB7" s="38">
        <v>83.09</v>
      </c>
      <c r="DC7" s="38" t="s">
        <v>102</v>
      </c>
      <c r="DD7" s="38" t="s">
        <v>102</v>
      </c>
      <c r="DE7" s="38" t="s">
        <v>102</v>
      </c>
      <c r="DF7" s="38" t="s">
        <v>102</v>
      </c>
      <c r="DG7" s="38">
        <v>84.7</v>
      </c>
      <c r="DH7" s="38">
        <v>86.6</v>
      </c>
      <c r="DI7" s="38" t="s">
        <v>102</v>
      </c>
      <c r="DJ7" s="38" t="s">
        <v>102</v>
      </c>
      <c r="DK7" s="38" t="s">
        <v>102</v>
      </c>
      <c r="DL7" s="38" t="s">
        <v>102</v>
      </c>
      <c r="DM7" s="38">
        <v>4.5</v>
      </c>
      <c r="DN7" s="38" t="s">
        <v>102</v>
      </c>
      <c r="DO7" s="38" t="s">
        <v>102</v>
      </c>
      <c r="DP7" s="38" t="s">
        <v>102</v>
      </c>
      <c r="DQ7" s="38" t="s">
        <v>102</v>
      </c>
      <c r="DR7" s="38">
        <v>20.34</v>
      </c>
      <c r="DS7" s="38">
        <v>22.21</v>
      </c>
      <c r="DT7" s="38" t="s">
        <v>102</v>
      </c>
      <c r="DU7" s="38" t="s">
        <v>102</v>
      </c>
      <c r="DV7" s="38" t="s">
        <v>102</v>
      </c>
      <c r="DW7" s="38" t="s">
        <v>102</v>
      </c>
      <c r="DX7" s="38">
        <v>0</v>
      </c>
      <c r="DY7" s="38" t="s">
        <v>102</v>
      </c>
      <c r="DZ7" s="38" t="s">
        <v>102</v>
      </c>
      <c r="EA7" s="38" t="s">
        <v>102</v>
      </c>
      <c r="EB7" s="38" t="s">
        <v>102</v>
      </c>
      <c r="EC7" s="38">
        <v>0</v>
      </c>
      <c r="ED7" s="38">
        <v>0</v>
      </c>
      <c r="EE7" s="38" t="s">
        <v>102</v>
      </c>
      <c r="EF7" s="38" t="s">
        <v>102</v>
      </c>
      <c r="EG7" s="38" t="s">
        <v>102</v>
      </c>
      <c r="EH7" s="38" t="s">
        <v>102</v>
      </c>
      <c r="EI7" s="38">
        <v>0</v>
      </c>
      <c r="EJ7" s="38" t="s">
        <v>102</v>
      </c>
      <c r="EK7" s="38" t="s">
        <v>102</v>
      </c>
      <c r="EL7" s="38" t="s">
        <v>102</v>
      </c>
      <c r="EM7" s="38" t="s">
        <v>102</v>
      </c>
      <c r="EN7" s="38">
        <v>0.25</v>
      </c>
      <c r="EO7" s="38">
        <v>0.16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111</v>
      </c>
      <c r="E13" t="s">
        <v>112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岩垣 幸一</cp:lastModifiedBy>
  <cp:lastPrinted>2022-01-21T06:56:38Z</cp:lastPrinted>
  <dcterms:created xsi:type="dcterms:W3CDTF">2021-12-03T07:33:55Z</dcterms:created>
  <dcterms:modified xsi:type="dcterms:W3CDTF">2022-01-21T06:57:01Z</dcterms:modified>
  <cp:category/>
</cp:coreProperties>
</file>