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３\R3行財政改革課調査\【行革】公営企業に係る経営比較分析表（令和2年度決算）の分析等について\"/>
    </mc:Choice>
  </mc:AlternateContent>
  <workbookProtection workbookAlgorithmName="SHA-512" workbookHashValue="Pd2HH7+L7EmnXK1FSLG+jzHr4oAp86gl0Fd7yNlkhVIMZSulPCH20iPJ8Kba0D+OuUYI7b5TL0uap2jfX4NW/w==" workbookSaltValue="3HGrIQ9en9/nLI5AqlJbMg=="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<sst xmlns="http://schemas.openxmlformats.org/spreadsheetml/2006/main" count="231" uniqueCount="117">
  <si>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</si>
  <si>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</si>
  <si>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</si>
  <si>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</si>
  <si>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</si>
  <si>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</si>
  <si>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</si>
  <si>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</si>
  <si>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</si>
  <si>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</si>
  <si>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</si>
  <si>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</si>
  <si>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</si>
  <si>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</si>
  <si>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</si>
  <si>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</si>
  <si>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</si>
  <si>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</si>
  <si>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</si>
  <si>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</si>
  <si>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</si>
  <si>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</si>
  <si>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</si>
  <si>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</si>
  <si>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</si>
  <si>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</si>
  <si>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</si>
  <si>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</si>
  <si>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</si>
  <si>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</si>
  <si>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</si>
  <si>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</si>
  <si>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</si>
  <si>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</si>
  <si>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</si>
  <si>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</si>
  <si>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</si>
  <si>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</si>
  <si>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</si>
  <si>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</si>
  <si>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</si>
  <si>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</si>
  <si>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</si>
  <si>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</si>
  <si>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</si>
  <si>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</si>
  <si>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</si>
  <si>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</si>
  <si>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</si>
  <si>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</si>
  <si>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</si>
  <si>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</si>
  <si>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</si>
  <si>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</si>
  <si>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</si>
  <si>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</si>
  <si>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</si>
  <si>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</si>
  <si>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</si>
  <si>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</si>
  <si>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</si>
  <si>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</si>
  <si>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</si>
  <si>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</si>
  <si>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</si>
  <si>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</si>
  <si>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</si>
  <si>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</si>
  <si>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</si>
  <si>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</si>
  <si>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</si>
  <si>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</si>
  <si>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</si>
  <si>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</si>
  <si>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</si>
  <si>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</si>
  <si>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</si>
  <si>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</si>
  <si>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</si>
  <si>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</si>
  <si>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</si>
  <si>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</si>
  <si>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</si>
  <si>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</si>
  <si>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</si>
  <si>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</si>
  <si>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</si>
  <si>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</si>
  <si>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</si>
  <si>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</si>
  <si>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</si>
  <si>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</si>
  <si>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</si>
  <si>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</si>
  <si>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</si>
  <si>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</si>
  <si>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</si>
  <si>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</si>
  <si>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</si>
  <si>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</si>
  <si>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</si>
  <si>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</si>
  <si>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</si>
  <si>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</si>
  <si>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</si>
  <si>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</si>
  <si>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</si>
  <si>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</si>
  <si>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</si>
  <si>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</si>
  <si>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</si>
  <si>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</si>
  <si>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</si>
  <si>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</si>
  <si>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事業は、対象人口65名の小規模な事業であることから、使用料収入だけでは維持管理費や資本費を賄うことができない状況にある。料金改定を実施したことにより増収となったものの、一般会計からの繰入金や公共下水道事業との一体的な運営が前提となっている。
施設の状況については、現在のところ老朽化が進んでいるとは言えないものの、今後、経年化の状況や地域の将来像を踏まえながら、統廃合やダウンサイジングによる効率的な施設管理を検討する必要がある。
こうした課題に対し、本市では「鳥取市下水道等事業経営戦略」を策定しており、この中に定めた各種目標の達成を通じて、経営の健全化や施設の効率的な管理や機能の維持に取組んでいる。</t>
    <phoneticPr fontId="4"/>
  </si>
  <si>
    <t>①減価償却累計率は上昇傾向にある。
また、全国平均、類似団体平均と同水準といえるが、全国平均値が減少となったため、全国水準を超えた。
②供用開始が平成10年度であり、法定耐用年数を超える管渠はない。</t>
    <rPh sb="21" eb="23">
      <t>ゼンコク</t>
    </rPh>
    <rPh sb="23" eb="25">
      <t>ヘイキン</t>
    </rPh>
    <rPh sb="26" eb="28">
      <t>ルイジ</t>
    </rPh>
    <rPh sb="28" eb="30">
      <t>ダンタイ</t>
    </rPh>
    <rPh sb="30" eb="32">
      <t>ヘイキン</t>
    </rPh>
    <rPh sb="33" eb="36">
      <t>ドウスイジュン</t>
    </rPh>
    <rPh sb="42" eb="44">
      <t>ゼンコク</t>
    </rPh>
    <rPh sb="44" eb="47">
      <t>ヘイキンチ</t>
    </rPh>
    <rPh sb="48" eb="50">
      <t>ゲンショウ</t>
    </rPh>
    <rPh sb="57" eb="59">
      <t>ゼンコク</t>
    </rPh>
    <rPh sb="59" eb="61">
      <t>スイジュン</t>
    </rPh>
    <rPh sb="62" eb="63">
      <t>コ</t>
    </rPh>
    <rPh sb="69" eb="71">
      <t>キョウヨウ</t>
    </rPh>
    <rPh sb="71" eb="73">
      <t>カイシ</t>
    </rPh>
    <rPh sb="74" eb="76">
      <t>ヘイセイ</t>
    </rPh>
    <rPh sb="78" eb="80">
      <t>ネンド</t>
    </rPh>
    <rPh sb="84" eb="86">
      <t>ホウテイ</t>
    </rPh>
    <rPh sb="86" eb="88">
      <t>タイヨウ</t>
    </rPh>
    <rPh sb="88" eb="90">
      <t>ネンスウ</t>
    </rPh>
    <rPh sb="91" eb="92">
      <t>コ</t>
    </rPh>
    <rPh sb="94" eb="96">
      <t>カンキョ</t>
    </rPh>
    <phoneticPr fontId="4"/>
  </si>
  <si>
    <r>
      <t xml:space="preserve">①経常収支は100％を超え、また、②累積欠損金も発生していないことから、両比率とも良好な値を示している。
③流動比率は100％を下回っているものの、一般会計からの繰入金等により支払い能力に問題はない。
④既存の企業債の償還に伴い、企業債残高対事業規模比率は低下した。今後も当比率は低下傾向が続く見込みである。
</t>
    </r>
    <r>
      <rPr>
        <sz val="11"/>
        <rFont val="ＭＳ ゴシック"/>
        <family val="3"/>
        <charset val="128"/>
      </rPr>
      <t>⑤⑥維持管理費に係る汚水処理費の増加、有収水量の減少に伴い、上昇した</t>
    </r>
    <r>
      <rPr>
        <sz val="11"/>
        <color theme="1"/>
        <rFont val="ＭＳ ゴシック"/>
        <family val="3"/>
        <charset val="128"/>
      </rPr>
      <t>。
⑦施設利用率は、類似団体や全国の平均値より高い水準となっており良好な値といえる。
⑧水洗化率は100％を達成している。</t>
    </r>
    <rPh sb="130" eb="132">
      <t>テイカ</t>
    </rPh>
    <rPh sb="142" eb="144">
      <t>テイカ</t>
    </rPh>
    <rPh sb="160" eb="162">
      <t>イジ</t>
    </rPh>
    <rPh sb="162" eb="165">
      <t>カンリヒ</t>
    </rPh>
    <rPh sb="166" eb="167">
      <t>カカ</t>
    </rPh>
    <rPh sb="168" eb="170">
      <t>オスイ</t>
    </rPh>
    <rPh sb="170" eb="172">
      <t>ショリ</t>
    </rPh>
    <rPh sb="172" eb="173">
      <t>ヒ</t>
    </rPh>
    <rPh sb="174" eb="176">
      <t>ゾウカ</t>
    </rPh>
    <rPh sb="177" eb="181">
      <t>ユウシュウスイリョウ</t>
    </rPh>
    <rPh sb="182" eb="184">
      <t>ゲンショウ</t>
    </rPh>
    <rPh sb="185" eb="186">
      <t>トモナ</t>
    </rPh>
    <rPh sb="188" eb="19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</si>
</sst>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AB-47CA-8C14-B19B67547D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A7AB-47CA-8C14-B19B67547D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125</c:v>
                </c:pt>
                <c:pt idx="1">
                  <c:v>137.5</c:v>
                </c:pt>
                <c:pt idx="2">
                  <c:v>137.5</c:v>
                </c:pt>
                <c:pt idx="3">
                  <c:v>143.75</c:v>
                </c:pt>
                <c:pt idx="4">
                  <c:v>117.07</c:v>
                </c:pt>
              </c:numCache>
            </c:numRef>
          </c:val>
          <c:extLst>
            <c:ext xmlns:c16="http://schemas.microsoft.com/office/drawing/2014/chart" uri="{C3380CC4-5D6E-409C-BE32-E72D297353CC}">
              <c16:uniqueId val="{00000000-93D6-4F3C-ADCA-1938F09F83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93D6-4F3C-ADCA-1938F09F83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ED0-496C-946C-C2D51B333E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0ED0-496C-946C-C2D51B333E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94.75</c:v>
                </c:pt>
                <c:pt idx="1">
                  <c:v>123.71</c:v>
                </c:pt>
                <c:pt idx="2">
                  <c:v>117.65</c:v>
                </c:pt>
                <c:pt idx="3">
                  <c:v>165.72</c:v>
                </c:pt>
                <c:pt idx="4">
                  <c:v>166.43</c:v>
                </c:pt>
              </c:numCache>
            </c:numRef>
          </c:val>
          <c:extLst>
            <c:ext xmlns:c16="http://schemas.microsoft.com/office/drawing/2014/chart" uri="{C3380CC4-5D6E-409C-BE32-E72D297353CC}">
              <c16:uniqueId val="{00000000-1888-45CE-AA65-8D4E11EF7D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84.51</c:v>
                </c:pt>
                <c:pt idx="1">
                  <c:v>92.53</c:v>
                </c:pt>
                <c:pt idx="2">
                  <c:v>92.29</c:v>
                </c:pt>
                <c:pt idx="3">
                  <c:v>98.94</c:v>
                </c:pt>
                <c:pt idx="4">
                  <c:v>101.09</c:v>
                </c:pt>
              </c:numCache>
            </c:numRef>
          </c:val>
          <c:smooth val="0"/>
          <c:extLst>
            <c:ext xmlns:c16="http://schemas.microsoft.com/office/drawing/2014/chart" uri="{C3380CC4-5D6E-409C-BE32-E72D297353CC}">
              <c16:uniqueId val="{00000001-1888-45CE-AA65-8D4E11EF7D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27.99</c:v>
                </c:pt>
                <c:pt idx="1">
                  <c:v>31.58</c:v>
                </c:pt>
                <c:pt idx="2">
                  <c:v>34.119999999999997</c:v>
                </c:pt>
                <c:pt idx="3">
                  <c:v>36.049999999999997</c:v>
                </c:pt>
                <c:pt idx="4">
                  <c:v>37.99</c:v>
                </c:pt>
              </c:numCache>
            </c:numRef>
          </c:val>
          <c:extLst>
            <c:ext xmlns:c16="http://schemas.microsoft.com/office/drawing/2014/chart" uri="{C3380CC4-5D6E-409C-BE32-E72D297353CC}">
              <c16:uniqueId val="{00000000-C49D-4EC1-9B14-53F3535098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32.85</c:v>
                </c:pt>
                <c:pt idx="1">
                  <c:v>40.049999999999997</c:v>
                </c:pt>
                <c:pt idx="2">
                  <c:v>37.74</c:v>
                </c:pt>
                <c:pt idx="3">
                  <c:v>40.36</c:v>
                </c:pt>
                <c:pt idx="4">
                  <c:v>34.76</c:v>
                </c:pt>
              </c:numCache>
            </c:numRef>
          </c:val>
          <c:smooth val="0"/>
          <c:extLst>
            <c:ext xmlns:c16="http://schemas.microsoft.com/office/drawing/2014/chart" uri="{C3380CC4-5D6E-409C-BE32-E72D297353CC}">
              <c16:uniqueId val="{00000001-C49D-4EC1-9B14-53F3535098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C-47FD-A935-4E40727DAA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AC-47FD-A935-4E40727DAA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B9-4B61-AD8F-299F8E9D67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378.75</c:v>
                </c:pt>
                <c:pt idx="1">
                  <c:v>437.99</c:v>
                </c:pt>
                <c:pt idx="2">
                  <c:v>464.55</c:v>
                </c:pt>
                <c:pt idx="3">
                  <c:v>519.65</c:v>
                </c:pt>
                <c:pt idx="4">
                  <c:v>534.57000000000005</c:v>
                </c:pt>
              </c:numCache>
            </c:numRef>
          </c:val>
          <c:smooth val="0"/>
          <c:extLst>
            <c:ext xmlns:c16="http://schemas.microsoft.com/office/drawing/2014/chart" uri="{C3380CC4-5D6E-409C-BE32-E72D297353CC}">
              <c16:uniqueId val="{00000001-7FB9-4B61-AD8F-299F8E9D67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73.09</c:v>
                </c:pt>
                <c:pt idx="1">
                  <c:v>78.28</c:v>
                </c:pt>
                <c:pt idx="2">
                  <c:v>49.44</c:v>
                </c:pt>
                <c:pt idx="3">
                  <c:v>56.33</c:v>
                </c:pt>
                <c:pt idx="4">
                  <c:v>64.06</c:v>
                </c:pt>
              </c:numCache>
            </c:numRef>
          </c:val>
          <c:extLst>
            <c:ext xmlns:c16="http://schemas.microsoft.com/office/drawing/2014/chart" uri="{C3380CC4-5D6E-409C-BE32-E72D297353CC}">
              <c16:uniqueId val="{00000000-1A5B-457D-9045-B012956789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-69.7</c:v>
                </c:pt>
                <c:pt idx="1">
                  <c:v>-14.2</c:v>
                </c:pt>
                <c:pt idx="2">
                  <c:v>48.58</c:v>
                </c:pt>
                <c:pt idx="3">
                  <c:v>36.31</c:v>
                </c:pt>
                <c:pt idx="4">
                  <c:v>36.93</c:v>
                </c:pt>
              </c:numCache>
            </c:numRef>
          </c:val>
          <c:smooth val="0"/>
          <c:extLst>
            <c:ext xmlns:c16="http://schemas.microsoft.com/office/drawing/2014/chart" uri="{C3380CC4-5D6E-409C-BE32-E72D297353CC}">
              <c16:uniqueId val="{00000001-1A5B-457D-9045-B012956789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5252.59</c:v>
                </c:pt>
                <c:pt idx="1">
                  <c:v>4625.1400000000003</c:v>
                </c:pt>
                <c:pt idx="2">
                  <c:v>4421.62</c:v>
                </c:pt>
                <c:pt idx="3">
                  <c:v>4088.51</c:v>
                </c:pt>
                <c:pt idx="4">
                  <c:v>3755.96</c:v>
                </c:pt>
              </c:numCache>
            </c:numRef>
          </c:val>
          <c:extLst>
            <c:ext xmlns:c16="http://schemas.microsoft.com/office/drawing/2014/chart" uri="{C3380CC4-5D6E-409C-BE32-E72D297353CC}">
              <c16:uniqueId val="{00000000-062C-497B-B711-09D9B5D33A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062C-497B-B711-09D9B5D33A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58.96</c:v>
                </c:pt>
                <c:pt idx="1">
                  <c:v>62.32</c:v>
                </c:pt>
                <c:pt idx="2">
                  <c:v>53.16</c:v>
                </c:pt>
                <c:pt idx="3">
                  <c:v>53.72</c:v>
                </c:pt>
                <c:pt idx="4">
                  <c:v>49.72</c:v>
                </c:pt>
              </c:numCache>
            </c:numRef>
          </c:val>
          <c:extLst>
            <c:ext xmlns:c16="http://schemas.microsoft.com/office/drawing/2014/chart" uri="{C3380CC4-5D6E-409C-BE32-E72D297353CC}">
              <c16:uniqueId val="{00000000-5065-4939-87FF-F693D44782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5065-4939-87FF-F693D44782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226.06</c:v>
                </c:pt>
                <c:pt idx="1">
                  <c:v>230.25</c:v>
                </c:pt>
                <c:pt idx="2">
                  <c:v>267.23</c:v>
                </c:pt>
                <c:pt idx="3">
                  <c:v>264.3</c:v>
                </c:pt>
                <c:pt idx="4">
                  <c:v>287.41000000000003</c:v>
                </c:pt>
              </c:numCache>
            </c:numRef>
          </c:val>
          <c:extLst>
            <c:ext xmlns:c16="http://schemas.microsoft.com/office/drawing/2014/chart" uri="{C3380CC4-5D6E-409C-BE32-E72D297353CC}">
              <c16:uniqueId val="{00000000-4659-40F2-A608-3E395AC35F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4659-40F2-A608-3E395AC35F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70" zoomScaleNormal="70" workbookViewId="0">
      <selection activeCell="CA21" sqref="CA21"/>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6999999999999993"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6999999999999993"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75" t="str">
        <f>データ!H6</f>
        <v>鳥取県　鳥取市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185890</v>
      </c>
      <c r="AM8" s="69"/>
      <c r="AN8" s="69"/>
      <c r="AO8" s="69"/>
      <c r="AP8" s="69"/>
      <c r="AQ8" s="69"/>
      <c r="AR8" s="69"/>
      <c r="AS8" s="69"/>
      <c r="AT8" s="68">
        <f>データ!T6</f>
        <v>765.31</v>
      </c>
      <c r="AU8" s="68"/>
      <c r="AV8" s="68"/>
      <c r="AW8" s="68"/>
      <c r="AX8" s="68"/>
      <c r="AY8" s="68"/>
      <c r="AZ8" s="68"/>
      <c r="BA8" s="68"/>
      <c r="BB8" s="68">
        <f>データ!U6</f>
        <v>242.9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 customHeight="1" x14ac:dyDescent="0.15">
      <c r="A10" s="2"/>
      <c r="B10" s="68" t="str">
        <f>データ!N6</f>
        <v>-</v>
      </c>
      <c r="C10" s="68"/>
      <c r="D10" s="68"/>
      <c r="E10" s="68"/>
      <c r="F10" s="68"/>
      <c r="G10" s="68"/>
      <c r="H10" s="68"/>
      <c r="I10" s="68">
        <f>データ!O6</f>
        <v>61.64</v>
      </c>
      <c r="J10" s="68"/>
      <c r="K10" s="68"/>
      <c r="L10" s="68"/>
      <c r="M10" s="68"/>
      <c r="N10" s="68"/>
      <c r="O10" s="68"/>
      <c r="P10" s="68">
        <f>データ!P6</f>
        <v>0.04</v>
      </c>
      <c r="Q10" s="68"/>
      <c r="R10" s="68"/>
      <c r="S10" s="68"/>
      <c r="T10" s="68"/>
      <c r="U10" s="68"/>
      <c r="V10" s="68"/>
      <c r="W10" s="68">
        <f>データ!Q6</f>
        <v>31.63</v>
      </c>
      <c r="X10" s="68"/>
      <c r="Y10" s="68"/>
      <c r="Z10" s="68"/>
      <c r="AA10" s="68"/>
      <c r="AB10" s="68"/>
      <c r="AC10" s="68"/>
      <c r="AD10" s="69">
        <f>データ!R6</f>
        <v>2767</v>
      </c>
      <c r="AE10" s="69"/>
      <c r="AF10" s="69"/>
      <c r="AG10" s="69"/>
      <c r="AH10" s="69"/>
      <c r="AI10" s="69"/>
      <c r="AJ10" s="69"/>
      <c r="AK10" s="2"/>
      <c r="AL10" s="69">
        <f>データ!V6</f>
        <v>65</v>
      </c>
      <c r="AM10" s="69"/>
      <c r="AN10" s="69"/>
      <c r="AO10" s="69"/>
      <c r="AP10" s="69"/>
      <c r="AQ10" s="69"/>
      <c r="AR10" s="69"/>
      <c r="AS10" s="69"/>
      <c r="AT10" s="68">
        <f>データ!W6</f>
        <v>0.14000000000000001</v>
      </c>
      <c r="AU10" s="68"/>
      <c r="AV10" s="68"/>
      <c r="AW10" s="68"/>
      <c r="AX10" s="68"/>
      <c r="AY10" s="68"/>
      <c r="AZ10" s="68"/>
      <c r="BA10" s="68"/>
      <c r="BB10" s="68">
        <f>データ!X6</f>
        <v>464.29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114</v>
      </c>
      <c r="BM66" s="85"/>
      <c r="BN66" s="85"/>
      <c r="BO66" s="85"/>
      <c r="BP66" s="85"/>
      <c r="BQ66" s="85"/>
      <c r="BR66" s="85"/>
      <c r="BS66" s="85"/>
      <c r="BT66" s="85"/>
      <c r="BU66" s="85"/>
      <c r="BV66" s="85"/>
      <c r="BW66" s="85"/>
      <c r="BX66" s="85"/>
      <c r="BY66" s="85"/>
      <c r="BZ66" s="86"/>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2hSv2xGQuNEKqVVwPdxWh565xIVXn3hCmWkRho8nZKJgY4f7qfeY0vC7mMSIxa5x9V1u/1XjI8TBo+Bt+l3nsQ==" saltValue="bqF3IqQ5o8EXXdTuPS9Z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312011</v>
      </c>
      <c r="D6" s="33">
        <f t="shared" si="3"/>
        <v>46</v>
      </c>
      <c r="E6" s="33">
        <f t="shared" si="3"/>
        <v>17</v>
      </c>
      <c r="F6" s="33">
        <f t="shared" si="3"/>
        <v>7</v>
      </c>
      <c r="G6" s="33">
        <f t="shared" si="3"/>
        <v>0</v>
      </c>
      <c r="H6" s="33" t="str">
        <f t="shared" si="3"/>
        <v>鳥取県　鳥取市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61.64</v>
      </c>
      <c r="P6" s="34">
        <f t="shared" si="3"/>
        <v>0.04</v>
      </c>
      <c r="Q6" s="34">
        <f t="shared" si="3"/>
        <v>31.63</v>
      </c>
      <c r="R6" s="34">
        <f t="shared" si="3"/>
        <v>2767</v>
      </c>
      <c r="S6" s="34">
        <f t="shared" si="3"/>
        <v>185890</v>
      </c>
      <c r="T6" s="34">
        <f t="shared" si="3"/>
        <v>765.31</v>
      </c>
      <c r="U6" s="34">
        <f t="shared" si="3"/>
        <v>242.9</v>
      </c>
      <c r="V6" s="34">
        <f t="shared" si="3"/>
        <v>65</v>
      </c>
      <c r="W6" s="34">
        <f t="shared" si="3"/>
        <v>0.14000000000000001</v>
      </c>
      <c r="X6" s="34">
        <f t="shared" si="3"/>
        <v>464.29</v>
      </c>
      <c r="Y6" s="35">
        <f>IF(Y7="",NA(),Y7)</f>
        <v>94.75</v>
      </c>
      <c r="Z6" s="35">
        <f t="shared" ref="Z6:AH6" si="4">IF(Z7="",NA(),Z7)</f>
        <v>123.71</v>
      </c>
      <c r="AA6" s="35">
        <f t="shared" si="4"/>
        <v>117.65</v>
      </c>
      <c r="AB6" s="35">
        <f t="shared" si="4"/>
        <v>165.72</v>
      </c>
      <c r="AC6" s="35">
        <f t="shared" si="4"/>
        <v>166.43</v>
      </c>
      <c r="AD6" s="35">
        <f t="shared" si="4"/>
        <v>84.51</v>
      </c>
      <c r="AE6" s="35">
        <f t="shared" si="4"/>
        <v>92.53</v>
      </c>
      <c r="AF6" s="35">
        <f t="shared" si="4"/>
        <v>92.29</v>
      </c>
      <c r="AG6" s="35">
        <f t="shared" si="4"/>
        <v>98.94</v>
      </c>
      <c r="AH6" s="35">
        <f t="shared" si="4"/>
        <v>101.09</v>
      </c>
      <c r="AI6" s="34" t="str">
        <f>IF(AI7="","",IF(AI7="-","【-】","【"&amp;SUBSTITUTE(TEXT(AI7,"#,##0.00"),"-","△")&amp;"】"))</f>
        <v>【101.09】</v>
      </c>
      <c r="AJ6" s="34">
        <f>IF(AJ7="",NA(),AJ7)</f>
        <v>0</v>
      </c>
      <c r="AK6" s="34">
        <f t="shared" ref="AK6:AS6" si="5">IF(AK7="",NA(),AK7)</f>
        <v>0</v>
      </c>
      <c r="AL6" s="34">
        <f t="shared" si="5"/>
        <v>0</v>
      </c>
      <c r="AM6" s="34">
        <f t="shared" si="5"/>
        <v>0</v>
      </c>
      <c r="AN6" s="34">
        <f t="shared" si="5"/>
        <v>0</v>
      </c>
      <c r="AO6" s="35">
        <f t="shared" si="5"/>
        <v>378.75</v>
      </c>
      <c r="AP6" s="35">
        <f t="shared" si="5"/>
        <v>437.99</v>
      </c>
      <c r="AQ6" s="35">
        <f t="shared" si="5"/>
        <v>464.55</v>
      </c>
      <c r="AR6" s="35">
        <f t="shared" si="5"/>
        <v>519.65</v>
      </c>
      <c r="AS6" s="35">
        <f t="shared" si="5"/>
        <v>534.57000000000005</v>
      </c>
      <c r="AT6" s="34" t="str">
        <f>IF(AT7="","",IF(AT7="-","【-】","【"&amp;SUBSTITUTE(TEXT(AT7,"#,##0.00"),"-","△")&amp;"】"))</f>
        <v>【534.57】</v>
      </c>
      <c r="AU6" s="35">
        <f>IF(AU7="",NA(),AU7)</f>
        <v>73.09</v>
      </c>
      <c r="AV6" s="35">
        <f t="shared" ref="AV6:BD6" si="6">IF(AV7="",NA(),AV7)</f>
        <v>78.28</v>
      </c>
      <c r="AW6" s="35">
        <f t="shared" si="6"/>
        <v>49.44</v>
      </c>
      <c r="AX6" s="35">
        <f t="shared" si="6"/>
        <v>56.33</v>
      </c>
      <c r="AY6" s="35">
        <f t="shared" si="6"/>
        <v>64.06</v>
      </c>
      <c r="AZ6" s="35">
        <f t="shared" si="6"/>
        <v>-69.7</v>
      </c>
      <c r="BA6" s="35">
        <f t="shared" si="6"/>
        <v>-14.2</v>
      </c>
      <c r="BB6" s="35">
        <f t="shared" si="6"/>
        <v>48.58</v>
      </c>
      <c r="BC6" s="35">
        <f t="shared" si="6"/>
        <v>36.31</v>
      </c>
      <c r="BD6" s="35">
        <f t="shared" si="6"/>
        <v>36.93</v>
      </c>
      <c r="BE6" s="34" t="str">
        <f>IF(BE7="","",IF(BE7="-","【-】","【"&amp;SUBSTITUTE(TEXT(BE7,"#,##0.00"),"-","△")&amp;"】"))</f>
        <v>【36.93】</v>
      </c>
      <c r="BF6" s="35">
        <f>IF(BF7="",NA(),BF7)</f>
        <v>5252.59</v>
      </c>
      <c r="BG6" s="35">
        <f t="shared" ref="BG6:BO6" si="7">IF(BG7="",NA(),BG7)</f>
        <v>4625.1400000000003</v>
      </c>
      <c r="BH6" s="35">
        <f t="shared" si="7"/>
        <v>4421.62</v>
      </c>
      <c r="BI6" s="35">
        <f t="shared" si="7"/>
        <v>4088.51</v>
      </c>
      <c r="BJ6" s="35">
        <f t="shared" si="7"/>
        <v>3755.96</v>
      </c>
      <c r="BK6" s="35">
        <f t="shared" si="7"/>
        <v>776.75</v>
      </c>
      <c r="BL6" s="35">
        <f t="shared" si="7"/>
        <v>438.26</v>
      </c>
      <c r="BM6" s="35">
        <f t="shared" si="7"/>
        <v>506.14</v>
      </c>
      <c r="BN6" s="35">
        <f t="shared" si="7"/>
        <v>544.96</v>
      </c>
      <c r="BO6" s="35">
        <f t="shared" si="7"/>
        <v>406.44</v>
      </c>
      <c r="BP6" s="34" t="str">
        <f>IF(BP7="","",IF(BP7="-","【-】","【"&amp;SUBSTITUTE(TEXT(BP7,"#,##0.00"),"-","△")&amp;"】"))</f>
        <v>【430.60】</v>
      </c>
      <c r="BQ6" s="35">
        <f>IF(BQ7="",NA(),BQ7)</f>
        <v>58.96</v>
      </c>
      <c r="BR6" s="35">
        <f t="shared" ref="BR6:BZ6" si="8">IF(BR7="",NA(),BR7)</f>
        <v>62.32</v>
      </c>
      <c r="BS6" s="35">
        <f t="shared" si="8"/>
        <v>53.16</v>
      </c>
      <c r="BT6" s="35">
        <f t="shared" si="8"/>
        <v>53.72</v>
      </c>
      <c r="BU6" s="35">
        <f t="shared" si="8"/>
        <v>49.72</v>
      </c>
      <c r="BV6" s="35">
        <f t="shared" si="8"/>
        <v>38.49</v>
      </c>
      <c r="BW6" s="35">
        <f t="shared" si="8"/>
        <v>39.86</v>
      </c>
      <c r="BX6" s="35">
        <f t="shared" si="8"/>
        <v>35.86</v>
      </c>
      <c r="BY6" s="35">
        <f t="shared" si="8"/>
        <v>42.51</v>
      </c>
      <c r="BZ6" s="35">
        <f t="shared" si="8"/>
        <v>35.93</v>
      </c>
      <c r="CA6" s="34" t="str">
        <f>IF(CA7="","",IF(CA7="-","【-】","【"&amp;SUBSTITUTE(TEXT(CA7,"#,##0.00"),"-","△")&amp;"】"))</f>
        <v>【36.30】</v>
      </c>
      <c r="CB6" s="35">
        <f>IF(CB7="",NA(),CB7)</f>
        <v>226.06</v>
      </c>
      <c r="CC6" s="35">
        <f t="shared" ref="CC6:CK6" si="9">IF(CC7="",NA(),CC7)</f>
        <v>230.25</v>
      </c>
      <c r="CD6" s="35">
        <f t="shared" si="9"/>
        <v>267.23</v>
      </c>
      <c r="CE6" s="35">
        <f t="shared" si="9"/>
        <v>264.3</v>
      </c>
      <c r="CF6" s="35">
        <f t="shared" si="9"/>
        <v>287.41000000000003</v>
      </c>
      <c r="CG6" s="35">
        <f t="shared" si="9"/>
        <v>479.21</v>
      </c>
      <c r="CH6" s="35">
        <f t="shared" si="9"/>
        <v>451.49</v>
      </c>
      <c r="CI6" s="35">
        <f t="shared" si="9"/>
        <v>448.63</v>
      </c>
      <c r="CJ6" s="35">
        <f t="shared" si="9"/>
        <v>447.34</v>
      </c>
      <c r="CK6" s="35">
        <f t="shared" si="9"/>
        <v>499.55</v>
      </c>
      <c r="CL6" s="34" t="str">
        <f>IF(CL7="","",IF(CL7="-","【-】","【"&amp;SUBSTITUTE(TEXT(CL7,"#,##0.00"),"-","△")&amp;"】"))</f>
        <v>【490.99】</v>
      </c>
      <c r="CM6" s="35">
        <f>IF(CM7="",NA(),CM7)</f>
        <v>125</v>
      </c>
      <c r="CN6" s="35">
        <f t="shared" ref="CN6:CV6" si="10">IF(CN7="",NA(),CN7)</f>
        <v>137.5</v>
      </c>
      <c r="CO6" s="35">
        <f t="shared" si="10"/>
        <v>137.5</v>
      </c>
      <c r="CP6" s="35">
        <f t="shared" si="10"/>
        <v>143.75</v>
      </c>
      <c r="CQ6" s="35">
        <f t="shared" si="10"/>
        <v>117.07</v>
      </c>
      <c r="CR6" s="35">
        <f t="shared" si="10"/>
        <v>40.53</v>
      </c>
      <c r="CS6" s="35">
        <f t="shared" si="10"/>
        <v>40.67</v>
      </c>
      <c r="CT6" s="35">
        <f t="shared" si="10"/>
        <v>48.01</v>
      </c>
      <c r="CU6" s="35">
        <f t="shared" si="10"/>
        <v>40.28</v>
      </c>
      <c r="CV6" s="35">
        <f t="shared" si="10"/>
        <v>42.48</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90.28</v>
      </c>
      <c r="DD6" s="35">
        <f t="shared" si="11"/>
        <v>89.47</v>
      </c>
      <c r="DE6" s="35">
        <f t="shared" si="11"/>
        <v>91.18</v>
      </c>
      <c r="DF6" s="35">
        <f t="shared" si="11"/>
        <v>90.78</v>
      </c>
      <c r="DG6" s="35">
        <f t="shared" si="11"/>
        <v>90.73</v>
      </c>
      <c r="DH6" s="34" t="str">
        <f>IF(DH7="","",IF(DH7="-","【-】","【"&amp;SUBSTITUTE(TEXT(DH7,"#,##0.00"),"-","△")&amp;"】"))</f>
        <v>【90.04】</v>
      </c>
      <c r="DI6" s="35">
        <f>IF(DI7="",NA(),DI7)</f>
        <v>27.99</v>
      </c>
      <c r="DJ6" s="35">
        <f t="shared" ref="DJ6:DR6" si="12">IF(DJ7="",NA(),DJ7)</f>
        <v>31.58</v>
      </c>
      <c r="DK6" s="35">
        <f t="shared" si="12"/>
        <v>34.119999999999997</v>
      </c>
      <c r="DL6" s="35">
        <f t="shared" si="12"/>
        <v>36.049999999999997</v>
      </c>
      <c r="DM6" s="35">
        <f t="shared" si="12"/>
        <v>37.99</v>
      </c>
      <c r="DN6" s="35">
        <f t="shared" si="12"/>
        <v>32.85</v>
      </c>
      <c r="DO6" s="35">
        <f t="shared" si="12"/>
        <v>40.049999999999997</v>
      </c>
      <c r="DP6" s="35">
        <f t="shared" si="12"/>
        <v>37.74</v>
      </c>
      <c r="DQ6" s="35">
        <f t="shared" si="12"/>
        <v>40.36</v>
      </c>
      <c r="DR6" s="35">
        <f t="shared" si="12"/>
        <v>34.76</v>
      </c>
      <c r="DS6" s="34" t="str">
        <f>IF(DS7="","",IF(DS7="-","【-】","【"&amp;SUBSTITUTE(TEXT(DS7,"#,##0.00"),"-","△")&amp;"】"))</f>
        <v>【34.76】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312011</v>
      </c>
      <c r="D7" s="37">
        <v>46</v>
      </c>
      <c r="E7" s="37">
        <v>17</v>
      </c>
      <c r="F7" s="37">
        <v>7</v>
      </c>
      <c r="G7" s="37">
        <v>0</v>
      </c>
      <c r="H7" s="37" t="s">
        <v>96</v>
      </c>
      <c r="I7" s="37" t="s">
        <v>97</v>
      </c>
      <c r="J7" s="37" t="s">
        <v>98</v>
      </c>
      <c r="K7" s="37" t="s">
        <v>99</v>
      </c>
      <c r="L7" s="37" t="s">
        <v>100</v>
      </c>
      <c r="M7" s="37" t="s">
        <v>101</v>
      </c>
      <c r="N7" s="38" t="s">
        <v>102</v>
      </c>
      <c r="O7" s="38">
        <v>61.64</v>
      </c>
      <c r="P7" s="38">
        <v>0.04</v>
      </c>
      <c r="Q7" s="38">
        <v>31.63</v>
      </c>
      <c r="R7" s="38">
        <v>2767</v>
      </c>
      <c r="S7" s="38">
        <v>185890</v>
      </c>
      <c r="T7" s="38">
        <v>765.31</v>
      </c>
      <c r="U7" s="38">
        <v>242.9</v>
      </c>
      <c r="V7" s="38">
        <v>65</v>
      </c>
      <c r="W7" s="38">
        <v>0.14000000000000001</v>
      </c>
      <c r="X7" s="38">
        <v>464.29</v>
      </c>
      <c r="Y7" s="38">
        <v>94.75</v>
      </c>
      <c r="Z7" s="38">
        <v>123.71</v>
      </c>
      <c r="AA7" s="38">
        <v>117.65</v>
      </c>
      <c r="AB7" s="38">
        <v>165.72</v>
      </c>
      <c r="AC7" s="38">
        <v>166.43</v>
      </c>
      <c r="AD7" s="38">
        <v>84.51</v>
      </c>
      <c r="AE7" s="38">
        <v>92.53</v>
      </c>
      <c r="AF7" s="38">
        <v>92.29</v>
      </c>
      <c r="AG7" s="38">
        <v>98.94</v>
      </c>
      <c r="AH7" s="38">
        <v>101.09</v>
      </c>
      <c r="AI7" s="38">
        <v>101.09</v>
      </c>
      <c r="AJ7" s="38">
        <v>0</v>
      </c>
      <c r="AK7" s="38">
        <v>0</v>
      </c>
      <c r="AL7" s="38">
        <v>0</v>
      </c>
      <c r="AM7" s="38">
        <v>0</v>
      </c>
      <c r="AN7" s="38">
        <v>0</v>
      </c>
      <c r="AO7" s="38">
        <v>378.75</v>
      </c>
      <c r="AP7" s="38">
        <v>437.99</v>
      </c>
      <c r="AQ7" s="38">
        <v>464.55</v>
      </c>
      <c r="AR7" s="38">
        <v>519.65</v>
      </c>
      <c r="AS7" s="38">
        <v>534.57000000000005</v>
      </c>
      <c r="AT7" s="38">
        <v>534.57000000000005</v>
      </c>
      <c r="AU7" s="38">
        <v>73.09</v>
      </c>
      <c r="AV7" s="38">
        <v>78.28</v>
      </c>
      <c r="AW7" s="38">
        <v>49.44</v>
      </c>
      <c r="AX7" s="38">
        <v>56.33</v>
      </c>
      <c r="AY7" s="38">
        <v>64.06</v>
      </c>
      <c r="AZ7" s="38">
        <v>-69.7</v>
      </c>
      <c r="BA7" s="38">
        <v>-14.2</v>
      </c>
      <c r="BB7" s="38">
        <v>48.58</v>
      </c>
      <c r="BC7" s="38">
        <v>36.31</v>
      </c>
      <c r="BD7" s="38">
        <v>36.93</v>
      </c>
      <c r="BE7" s="38">
        <v>36.93</v>
      </c>
      <c r="BF7" s="38">
        <v>5252.59</v>
      </c>
      <c r="BG7" s="38">
        <v>4625.1400000000003</v>
      </c>
      <c r="BH7" s="38">
        <v>4421.62</v>
      </c>
      <c r="BI7" s="38">
        <v>4088.51</v>
      </c>
      <c r="BJ7" s="38">
        <v>3755.96</v>
      </c>
      <c r="BK7" s="38">
        <v>776.75</v>
      </c>
      <c r="BL7" s="38">
        <v>438.26</v>
      </c>
      <c r="BM7" s="38">
        <v>506.14</v>
      </c>
      <c r="BN7" s="38">
        <v>544.96</v>
      </c>
      <c r="BO7" s="38">
        <v>406.44</v>
      </c>
      <c r="BP7" s="38">
        <v>430.6</v>
      </c>
      <c r="BQ7" s="38">
        <v>58.96</v>
      </c>
      <c r="BR7" s="38">
        <v>62.32</v>
      </c>
      <c r="BS7" s="38">
        <v>53.16</v>
      </c>
      <c r="BT7" s="38">
        <v>53.72</v>
      </c>
      <c r="BU7" s="38">
        <v>49.72</v>
      </c>
      <c r="BV7" s="38">
        <v>38.49</v>
      </c>
      <c r="BW7" s="38">
        <v>39.86</v>
      </c>
      <c r="BX7" s="38">
        <v>35.86</v>
      </c>
      <c r="BY7" s="38">
        <v>42.51</v>
      </c>
      <c r="BZ7" s="38">
        <v>35.93</v>
      </c>
      <c r="CA7" s="38">
        <v>36.299999999999997</v>
      </c>
      <c r="CB7" s="38">
        <v>226.06</v>
      </c>
      <c r="CC7" s="38">
        <v>230.25</v>
      </c>
      <c r="CD7" s="38">
        <v>267.23</v>
      </c>
      <c r="CE7" s="38">
        <v>264.3</v>
      </c>
      <c r="CF7" s="38">
        <v>287.41000000000003</v>
      </c>
      <c r="CG7" s="38">
        <v>479.21</v>
      </c>
      <c r="CH7" s="38">
        <v>451.49</v>
      </c>
      <c r="CI7" s="38">
        <v>448.63</v>
      </c>
      <c r="CJ7" s="38">
        <v>447.34</v>
      </c>
      <c r="CK7" s="38">
        <v>499.55</v>
      </c>
      <c r="CL7" s="38">
        <v>490.99</v>
      </c>
      <c r="CM7" s="38">
        <v>125</v>
      </c>
      <c r="CN7" s="38">
        <v>137.5</v>
      </c>
      <c r="CO7" s="38">
        <v>137.5</v>
      </c>
      <c r="CP7" s="38">
        <v>143.75</v>
      </c>
      <c r="CQ7" s="38">
        <v>117.07</v>
      </c>
      <c r="CR7" s="38">
        <v>40.53</v>
      </c>
      <c r="CS7" s="38">
        <v>40.67</v>
      </c>
      <c r="CT7" s="38">
        <v>48.01</v>
      </c>
      <c r="CU7" s="38">
        <v>40.28</v>
      </c>
      <c r="CV7" s="38">
        <v>42.48</v>
      </c>
      <c r="CW7" s="38">
        <v>42.82</v>
      </c>
      <c r="CX7" s="38">
        <v>100</v>
      </c>
      <c r="CY7" s="38">
        <v>100</v>
      </c>
      <c r="CZ7" s="38">
        <v>100</v>
      </c>
      <c r="DA7" s="38">
        <v>100</v>
      </c>
      <c r="DB7" s="38">
        <v>100</v>
      </c>
      <c r="DC7" s="38">
        <v>90.28</v>
      </c>
      <c r="DD7" s="38">
        <v>89.47</v>
      </c>
      <c r="DE7" s="38">
        <v>91.18</v>
      </c>
      <c r="DF7" s="38">
        <v>90.78</v>
      </c>
      <c r="DG7" s="38">
        <v>90.73</v>
      </c>
      <c r="DH7" s="38">
        <v>90.04</v>
      </c>
      <c r="DI7" s="38">
        <v>27.99</v>
      </c>
      <c r="DJ7" s="38">
        <v>31.58</v>
      </c>
      <c r="DK7" s="38">
        <v>34.119999999999997</v>
      </c>
      <c r="DL7" s="38">
        <v>36.049999999999997</v>
      </c>
      <c r="DM7" s="38">
        <v>37.99</v>
      </c>
      <c r="DN7" s="38">
        <v>32.85</v>
      </c>
      <c r="DO7" s="38">
        <v>40.049999999999997</v>
      </c>
      <c r="DP7" s="38">
        <v>37.74</v>
      </c>
      <c r="DQ7" s="38">
        <v>40.36</v>
      </c>
      <c r="DR7" s="38">
        <v>34.76</v>
      </c>
      <c r="DS7" s="38">
        <v>34.76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0.02</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2021-12-03T07:37:08Z</dcterms:created>
  <dcterms:modified xsi:type="dcterms:W3CDTF">2022-01-19T08:28:18Z</dcterms:modified>
  <cp:category/>
</cp:coreProperties>
</file>