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60 地域整備課\20 上下水道室\04共通\70.「経営比較分析表」について\R1\調査表\"/>
    </mc:Choice>
  </mc:AlternateContent>
  <workbookProtection workbookAlgorithmName="SHA-512" workbookHashValue="pljl7XaaMgi+6026yQ9s873oKp3TWRKABjJ2DHuHq9oK24OEWHRiXAIHbx+IhHTWE5WOTQ/5+W7EJ50/X9qnOQ==" workbookSaltValue="vko2OyVdYEYk1KI0nbPpa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P8" i="4"/>
  <c r="I8" i="4"/>
</calcChain>
</file>

<file path=xl/sharedStrings.xml><?xml version="1.0" encoding="utf-8"?>
<sst xmlns="http://schemas.openxmlformats.org/spreadsheetml/2006/main" count="252" uniqueCount="120">
  <si>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</si>
  <si>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</si>
  <si>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</si>
  <si>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</si>
  <si>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</si>
  <si>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</si>
  <si>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</si>
  <si>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</si>
  <si>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</si>
  <si>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</si>
  <si>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</si>
  <si>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</si>
  <si>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</si>
  <si>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</si>
  <si>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</si>
  <si>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</si>
  <si>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</si>
  <si>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</si>
  <si>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</si>
  <si>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</si>
  <si>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</si>
  <si>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</si>
  <si>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</si>
  <si>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</si>
  <si>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</si>
  <si>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</si>
  <si>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</si>
  <si>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</si>
  <si>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</si>
  <si>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</si>
  <si>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</si>
  <si>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</si>
  <si>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</si>
  <si>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</si>
  <si>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</si>
  <si>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</si>
  <si>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</si>
  <si>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</si>
  <si>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</si>
  <si>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</si>
  <si>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</si>
  <si>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</si>
  <si>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</si>
  <si>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</si>
  <si>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</si>
  <si>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</si>
  <si>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</si>
  <si>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</si>
  <si>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</si>
  <si>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</si>
  <si>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</si>
  <si>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</si>
  <si>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</si>
  <si>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</si>
  <si>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</si>
  <si>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</si>
  <si>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</si>
  <si>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</si>
  <si>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</si>
  <si>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</si>
  <si>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</si>
  <si>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</si>
  <si>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</si>
  <si>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</si>
  <si>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</si>
  <si>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</si>
  <si>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</si>
  <si>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</si>
  <si>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</si>
  <si>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</si>
  <si>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</si>
  <si>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</si>
  <si>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</si>
  <si>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</si>
  <si>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</si>
  <si>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</si>
  <si>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</si>
  <si>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</si>
  <si>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</si>
  <si>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</si>
  <si>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</si>
  <si>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</si>
  <si>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</si>
  <si>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</si>
  <si>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</si>
  <si>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</si>
  <si>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</si>
  <si>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</si>
  <si>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</si>
  <si>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</si>
  <si>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</si>
  <si>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</si>
  <si>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</si>
  <si>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</si>
  <si>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</si>
  <si>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</si>
  <si>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</si>
  <si>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</si>
  <si>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</si>
  <si>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伯耆町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</si>
  <si>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</si>
  <si>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</si>
  <si>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</si>
  <si>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</si>
  <si>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</si>
  <si>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</si>
  <si>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</si>
  <si>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</si>
  <si>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</si>
  <si>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</si>
  <si>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</si>
  <si>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</si>
  <si>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</si>
  <si>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</si>
  <si>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</si>
  <si>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</si>
  <si>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</si>
  <si>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本町においては、全国平均、類似団体と比べ経費回収率が低い傾向にあり、一般会計からの繰入により経営を維持している状況である。
　適正な使用料収入の確保、汚水処理費の削減が課題となる。</t>
    <rPh sb="1" eb="3">
      <t>ホンチョウ</t>
    </rPh>
    <rPh sb="9" eb="11">
      <t>ゼンコク</t>
    </rPh>
    <rPh sb="11" eb="13">
      <t>ヘイキン</t>
    </rPh>
    <rPh sb="14" eb="16">
      <t>ルイジ</t>
    </rPh>
    <rPh sb="16" eb="18">
      <t>ダンタイ</t>
    </rPh>
    <rPh sb="19" eb="20">
      <t>クラ</t>
    </rPh>
    <rPh sb="21" eb="23">
      <t>ケイヒ</t>
    </rPh>
    <rPh sb="23" eb="25">
      <t>カイシュウ</t>
    </rPh>
    <rPh sb="25" eb="26">
      <t>リツ</t>
    </rPh>
    <rPh sb="27" eb="28">
      <t>ヒク</t>
    </rPh>
    <rPh sb="29" eb="31">
      <t>ケイコウ</t>
    </rPh>
    <rPh sb="35" eb="37">
      <t>イッパン</t>
    </rPh>
    <rPh sb="37" eb="39">
      <t>カイケイ</t>
    </rPh>
    <rPh sb="42" eb="44">
      <t>クリイレ</t>
    </rPh>
    <rPh sb="47" eb="49">
      <t>ケイエイ</t>
    </rPh>
    <rPh sb="50" eb="52">
      <t>イジ</t>
    </rPh>
    <rPh sb="56" eb="58">
      <t>ジョウキョウ</t>
    </rPh>
    <rPh sb="64" eb="66">
      <t>テキセイ</t>
    </rPh>
    <rPh sb="67" eb="69">
      <t>シヨウ</t>
    </rPh>
    <rPh sb="69" eb="70">
      <t>リョウ</t>
    </rPh>
    <rPh sb="70" eb="72">
      <t>シュウニュウ</t>
    </rPh>
    <rPh sb="73" eb="75">
      <t>カクホ</t>
    </rPh>
    <rPh sb="76" eb="78">
      <t>オスイ</t>
    </rPh>
    <rPh sb="78" eb="80">
      <t>ショリ</t>
    </rPh>
    <rPh sb="80" eb="81">
      <t>ヒ</t>
    </rPh>
    <rPh sb="82" eb="84">
      <t>サクゲン</t>
    </rPh>
    <rPh sb="85" eb="87">
      <t>カダイ</t>
    </rPh>
    <phoneticPr fontId="4"/>
  </si>
  <si>
    <t>①収益的収支比率
　100%を下回っており、支出の多くを占める起債の償還費用が主な要因だと考えられる。
④企業債残高対事業規模比率
　類似団体と比べて低い値で推移している。
⑤経費回収率
　類似団体と比べて低い値で推移しており、健全経営ができているとはいえない状況である。
⑥汚水処理原価
　類似団体と比べて高い数値を示しており、汚水処理に係るコストが掛かっている。
⑧水洗化率
　類似団体と比べて低い数値を示しているが、今後、水栓化率向上に向けた啓発を行いたい。</t>
    <rPh sb="36" eb="38">
      <t>ヒヨウ</t>
    </rPh>
    <rPh sb="157" eb="158">
      <t>タカ</t>
    </rPh>
    <rPh sb="179" eb="180">
      <t>カ</t>
    </rPh>
    <phoneticPr fontId="4"/>
  </si>
  <si>
    <t>　平成12年度事業開始から20年経過する施設もあり、小規模な施設修繕により長寿命化を図っている。
　施設の老朽化対策や計画的な更新については、経営戦略の見直し時期にあわせて検討を行うものとする。</t>
    <rPh sb="1" eb="3">
      <t>ヘイセイ</t>
    </rPh>
    <rPh sb="5" eb="7">
      <t>ネンド</t>
    </rPh>
    <rPh sb="7" eb="9">
      <t>ジギョウ</t>
    </rPh>
    <rPh sb="9" eb="11">
      <t>カイシ</t>
    </rPh>
    <rPh sb="15" eb="16">
      <t>ネン</t>
    </rPh>
    <rPh sb="16" eb="18">
      <t>ケイカ</t>
    </rPh>
    <rPh sb="20" eb="22">
      <t>シセツ</t>
    </rPh>
    <rPh sb="26" eb="29">
      <t>ショウキボ</t>
    </rPh>
    <rPh sb="30" eb="32">
      <t>シセツ</t>
    </rPh>
    <rPh sb="32" eb="34">
      <t>シュウゼン</t>
    </rPh>
    <rPh sb="37" eb="41">
      <t>チョウジュミョウカ</t>
    </rPh>
    <rPh sb="42" eb="43">
      <t>ハカ</t>
    </rPh>
    <rPh sb="50" eb="52">
      <t>シセツ</t>
    </rPh>
    <rPh sb="53" eb="56">
      <t>ロウキュウカ</t>
    </rPh>
    <rPh sb="56" eb="58">
      <t>タイサク</t>
    </rPh>
    <rPh sb="89" eb="90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</si>
</sst>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A6-4CDE-ABE8-5E7544145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825776"/>
        <c:axId val="49282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A6-4CDE-ABE8-5E7544145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825776"/>
        <c:axId val="492824208"/>
      </c:lineChart>
      <c:dateAx>
        <c:axId val="492825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2824208"/>
        <c:crosses val="autoZero"/>
        <c:auto val="1"/>
        <c:lblOffset val="100"/>
        <c:baseTimeUnit val="years"/>
      </c:dateAx>
      <c:valAx>
        <c:axId val="49282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82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47-4AB8-9621-114A65902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449016"/>
        <c:axId val="46945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61.94</c:v>
                </c:pt>
                <c:pt idx="2">
                  <c:v>61.79</c:v>
                </c:pt>
                <c:pt idx="3">
                  <c:v>59.94</c:v>
                </c:pt>
                <c:pt idx="4">
                  <c:v>59.64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47-4AB8-9621-114A65902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449016"/>
        <c:axId val="469458032"/>
      </c:lineChart>
      <c:dateAx>
        <c:axId val="469449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9458032"/>
        <c:crosses val="autoZero"/>
        <c:auto val="1"/>
        <c:lblOffset val="100"/>
        <c:baseTimeUnit val="years"/>
      </c:dateAx>
      <c:valAx>
        <c:axId val="46945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9449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71.67</c:v>
                </c:pt>
                <c:pt idx="1">
                  <c:v>70.680000000000007</c:v>
                </c:pt>
                <c:pt idx="2">
                  <c:v>72.39</c:v>
                </c:pt>
                <c:pt idx="3">
                  <c:v>72.459999999999994</c:v>
                </c:pt>
                <c:pt idx="4">
                  <c:v>74.06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1F-469B-BA2B-6E009DCAD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454504"/>
        <c:axId val="469452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68.150000000000006</c:v>
                </c:pt>
                <c:pt idx="1">
                  <c:v>94.14</c:v>
                </c:pt>
                <c:pt idx="2">
                  <c:v>92.44</c:v>
                </c:pt>
                <c:pt idx="3">
                  <c:v>89.66</c:v>
                </c:pt>
                <c:pt idx="4">
                  <c:v>90.63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1F-469B-BA2B-6E009DCAD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454504"/>
        <c:axId val="469452152"/>
      </c:lineChart>
      <c:dateAx>
        <c:axId val="4694545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9452152"/>
        <c:crosses val="autoZero"/>
        <c:auto val="1"/>
        <c:lblOffset val="100"/>
        <c:baseTimeUnit val="years"/>
      </c:dateAx>
      <c:valAx>
        <c:axId val="469452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9454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73.239999999999995</c:v>
                </c:pt>
                <c:pt idx="1">
                  <c:v>81.900000000000006</c:v>
                </c:pt>
                <c:pt idx="2">
                  <c:v>73.87</c:v>
                </c:pt>
                <c:pt idx="3">
                  <c:v>74.69</c:v>
                </c:pt>
                <c:pt idx="4">
                  <c:v>78.569999999999993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ED-456A-BB82-2E2D4EB98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822640"/>
        <c:axId val="49281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ED-456A-BB82-2E2D4EB98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822640"/>
        <c:axId val="492817936"/>
      </c:lineChart>
      <c:dateAx>
        <c:axId val="492822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2817936"/>
        <c:crosses val="autoZero"/>
        <c:auto val="1"/>
        <c:lblOffset val="100"/>
        <c:baseTimeUnit val="years"/>
      </c:dateAx>
      <c:valAx>
        <c:axId val="49281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82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64-4D2F-A851-45D5CD5BD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823816"/>
        <c:axId val="49282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64-4D2F-A851-45D5CD5BD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823816"/>
        <c:axId val="492826560"/>
      </c:lineChart>
      <c:dateAx>
        <c:axId val="492823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2826560"/>
        <c:crosses val="autoZero"/>
        <c:auto val="1"/>
        <c:lblOffset val="100"/>
        <c:baseTimeUnit val="years"/>
      </c:dateAx>
      <c:valAx>
        <c:axId val="49282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823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53-42B1-8ED6-E3D8DA1F5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829696"/>
        <c:axId val="49282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53-42B1-8ED6-E3D8DA1F5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829696"/>
        <c:axId val="492828912"/>
      </c:lineChart>
      <c:dateAx>
        <c:axId val="492829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2828912"/>
        <c:crosses val="autoZero"/>
        <c:auto val="1"/>
        <c:lblOffset val="100"/>
        <c:baseTimeUnit val="years"/>
      </c:dateAx>
      <c:valAx>
        <c:axId val="49282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82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D1-464D-978C-B0370067F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830088"/>
        <c:axId val="49282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D1-464D-978C-B0370067F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830088"/>
        <c:axId val="492827344"/>
      </c:lineChart>
      <c:dateAx>
        <c:axId val="4928300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92827344"/>
        <c:crosses val="autoZero"/>
        <c:auto val="1"/>
        <c:lblOffset val="100"/>
        <c:baseTimeUnit val="years"/>
      </c:dateAx>
      <c:valAx>
        <c:axId val="49282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830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3-41CB-BDC6-2C349C911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453328"/>
        <c:axId val="46945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E3-41CB-BDC6-2C349C911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453328"/>
        <c:axId val="469459600"/>
      </c:lineChart>
      <c:dateAx>
        <c:axId val="4694533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9459600"/>
        <c:crosses val="autoZero"/>
        <c:auto val="1"/>
        <c:lblOffset val="100"/>
        <c:baseTimeUnit val="years"/>
      </c:dateAx>
      <c:valAx>
        <c:axId val="46945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945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187.83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8D-41F2-9186-3B910D8FC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457640"/>
        <c:axId val="46945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392.19</c:v>
                </c:pt>
                <c:pt idx="1">
                  <c:v>248.44</c:v>
                </c:pt>
                <c:pt idx="2">
                  <c:v>244.85</c:v>
                </c:pt>
                <c:pt idx="3">
                  <c:v>296.89</c:v>
                </c:pt>
                <c:pt idx="4">
                  <c:v>270.57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8D-41F2-9186-3B910D8FC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457640"/>
        <c:axId val="469454112"/>
      </c:lineChart>
      <c:dateAx>
        <c:axId val="469457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9454112"/>
        <c:crosses val="autoZero"/>
        <c:auto val="1"/>
        <c:lblOffset val="100"/>
        <c:baseTimeUnit val="years"/>
      </c:dateAx>
      <c:valAx>
        <c:axId val="46945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9457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54.71</c:v>
                </c:pt>
                <c:pt idx="1">
                  <c:v>47.1</c:v>
                </c:pt>
                <c:pt idx="2">
                  <c:v>51.4</c:v>
                </c:pt>
                <c:pt idx="3">
                  <c:v>47.15</c:v>
                </c:pt>
                <c:pt idx="4">
                  <c:v>42.51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BF-412C-A104-663B9070A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453720"/>
        <c:axId val="469459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57.03</c:v>
                </c:pt>
                <c:pt idx="1">
                  <c:v>66.73</c:v>
                </c:pt>
                <c:pt idx="2">
                  <c:v>64.78</c:v>
                </c:pt>
                <c:pt idx="3">
                  <c:v>63.06</c:v>
                </c:pt>
                <c:pt idx="4">
                  <c:v>62.5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BF-412C-A104-663B9070A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453720"/>
        <c:axId val="469459208"/>
      </c:lineChart>
      <c:dateAx>
        <c:axId val="469453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9459208"/>
        <c:crosses val="autoZero"/>
        <c:auto val="1"/>
        <c:lblOffset val="100"/>
        <c:baseTimeUnit val="years"/>
      </c:dateAx>
      <c:valAx>
        <c:axId val="469459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9453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298.52</c:v>
                </c:pt>
                <c:pt idx="1">
                  <c:v>357.74</c:v>
                </c:pt>
                <c:pt idx="2">
                  <c:v>326.52</c:v>
                </c:pt>
                <c:pt idx="3">
                  <c:v>356.66</c:v>
                </c:pt>
                <c:pt idx="4">
                  <c:v>404.93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65-46F5-B195-85A94DD3D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448232"/>
        <c:axId val="46945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283.73</c:v>
                </c:pt>
                <c:pt idx="1">
                  <c:v>241.29</c:v>
                </c:pt>
                <c:pt idx="2">
                  <c:v>250.21</c:v>
                </c:pt>
                <c:pt idx="3">
                  <c:v>264.77</c:v>
                </c:pt>
                <c:pt idx="4">
                  <c:v>269.33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65-46F5-B195-85A94DD3D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448232"/>
        <c:axId val="469457248"/>
      </c:lineChart>
      <c:dateAx>
        <c:axId val="4694482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9457248"/>
        <c:crosses val="autoZero"/>
        <c:auto val="1"/>
        <c:lblOffset val="100"/>
        <c:baseTimeUnit val="years"/>
      </c:dateAx>
      <c:valAx>
        <c:axId val="46945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9448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O15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鳥取県　伯耆町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10861</v>
      </c>
      <c r="AM8" s="51"/>
      <c r="AN8" s="51"/>
      <c r="AO8" s="51"/>
      <c r="AP8" s="51"/>
      <c r="AQ8" s="51"/>
      <c r="AR8" s="51"/>
      <c r="AS8" s="51"/>
      <c r="AT8" s="46">
        <f>データ!T6</f>
        <v>139.44</v>
      </c>
      <c r="AU8" s="46"/>
      <c r="AV8" s="46"/>
      <c r="AW8" s="46"/>
      <c r="AX8" s="46"/>
      <c r="AY8" s="46"/>
      <c r="AZ8" s="46"/>
      <c r="BA8" s="46"/>
      <c r="BB8" s="46">
        <f>データ!U6</f>
        <v>77.89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6.65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3888</v>
      </c>
      <c r="AE10" s="51"/>
      <c r="AF10" s="51"/>
      <c r="AG10" s="51"/>
      <c r="AH10" s="51"/>
      <c r="AI10" s="51"/>
      <c r="AJ10" s="51"/>
      <c r="AK10" s="2"/>
      <c r="AL10" s="51">
        <f>データ!V6</f>
        <v>721</v>
      </c>
      <c r="AM10" s="51"/>
      <c r="AN10" s="51"/>
      <c r="AO10" s="51"/>
      <c r="AP10" s="51"/>
      <c r="AQ10" s="51"/>
      <c r="AR10" s="51"/>
      <c r="AS10" s="51"/>
      <c r="AT10" s="46">
        <f>データ!W6</f>
        <v>0.25</v>
      </c>
      <c r="AU10" s="46"/>
      <c r="AV10" s="46"/>
      <c r="AW10" s="46"/>
      <c r="AX10" s="46"/>
      <c r="AY10" s="46"/>
      <c r="AZ10" s="46"/>
      <c r="BA10" s="46"/>
      <c r="BB10" s="46">
        <f>データ!X6</f>
        <v>2884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118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【307.23】</v>
      </c>
      <c r="I86" s="26" t="str">
        <f>データ!CA6</f>
        <v>【59.98】</v>
      </c>
      <c r="J86" s="26" t="str">
        <f>データ!CL6</f>
        <v>【272.98】</v>
      </c>
      <c r="K86" s="26" t="str">
        <f>データ!CW6</f>
        <v>【58.71】</v>
      </c>
      <c r="L86" s="26" t="str">
        <f>データ!DH6</f>
        <v>【79.51】</v>
      </c>
      <c r="M86" s="26" t="s">
        <v>45</v>
      </c>
      <c r="N86" s="26" t="s">
        <v>45</v>
      </c>
      <c r="O86" s="26" t="str">
        <f>データ!EO6</f>
        <v>【-】</v>
      </c>
    </row>
  </sheetData>
  <sheetProtection algorithmName="SHA-512" hashValue="vOxQ+IBXVnsU5+AiZ3L5KfKeil6+KUUno0K1RJIXj/zfdogpUJsho33GSx1BOzaUo5RlWocxg2dh9o6AuTJ3QQ==" saltValue="wnaD09k1p1Ah6m56PM35xQ==" spinCount="100000" sheet="1" objects="1" scenarios="1" formatCells="0" formatColumns="0" formatRows="0"/>
  <mergeCells count="46">
    <mergeCell ref="BL66:BZ82"/>
    <mergeCell ref="B60:BJ61"/>
    <mergeCell ref="BL64:BZ65"/>
    <mergeCell ref="BL10:BM10"/>
    <mergeCell ref="BL11:BZ13"/>
    <mergeCell ref="B14:BJ15"/>
    <mergeCell ref="BL14:BZ15"/>
    <mergeCell ref="BL45:BZ46"/>
    <mergeCell ref="BL16:BZ44"/>
    <mergeCell ref="BL47:BZ63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83" t="s">
        <v>55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56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57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59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60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61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62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63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64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65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66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67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68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69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313904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鳥取県　伯耆町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6.65</v>
      </c>
      <c r="Q6" s="34">
        <f t="shared" si="3"/>
        <v>100</v>
      </c>
      <c r="R6" s="34">
        <f t="shared" si="3"/>
        <v>3888</v>
      </c>
      <c r="S6" s="34">
        <f t="shared" si="3"/>
        <v>10861</v>
      </c>
      <c r="T6" s="34">
        <f t="shared" si="3"/>
        <v>139.44</v>
      </c>
      <c r="U6" s="34">
        <f t="shared" si="3"/>
        <v>77.89</v>
      </c>
      <c r="V6" s="34">
        <f t="shared" si="3"/>
        <v>721</v>
      </c>
      <c r="W6" s="34">
        <f t="shared" si="3"/>
        <v>0.25</v>
      </c>
      <c r="X6" s="34">
        <f t="shared" si="3"/>
        <v>2884</v>
      </c>
      <c r="Y6" s="35">
        <f>IF(Y7="",NA(),Y7)</f>
        <v>73.239999999999995</v>
      </c>
      <c r="Z6" s="35">
        <f t="shared" ref="Z6:AH6" si="4">IF(Z7="",NA(),Z7)</f>
        <v>81.900000000000006</v>
      </c>
      <c r="AA6" s="35">
        <f t="shared" si="4"/>
        <v>73.87</v>
      </c>
      <c r="AB6" s="35">
        <f t="shared" si="4"/>
        <v>74.69</v>
      </c>
      <c r="AC6" s="35">
        <f t="shared" si="4"/>
        <v>78.569999999999993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187.83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392.19</v>
      </c>
      <c r="BL6" s="35">
        <f t="shared" si="7"/>
        <v>248.44</v>
      </c>
      <c r="BM6" s="35">
        <f t="shared" si="7"/>
        <v>244.85</v>
      </c>
      <c r="BN6" s="35">
        <f t="shared" si="7"/>
        <v>296.89</v>
      </c>
      <c r="BO6" s="35">
        <f t="shared" si="7"/>
        <v>270.57</v>
      </c>
      <c r="BP6" s="34" t="str">
        <f>IF(BP7="","",IF(BP7="-","【-】","【"&amp;SUBSTITUTE(TEXT(BP7,"#,##0.00"),"-","△")&amp;"】"))</f>
        <v>【307.23】</v>
      </c>
      <c r="BQ6" s="35">
        <f>IF(BQ7="",NA(),BQ7)</f>
        <v>54.71</v>
      </c>
      <c r="BR6" s="35">
        <f t="shared" ref="BR6:BZ6" si="8">IF(BR7="",NA(),BR7)</f>
        <v>47.1</v>
      </c>
      <c r="BS6" s="35">
        <f t="shared" si="8"/>
        <v>51.4</v>
      </c>
      <c r="BT6" s="35">
        <f t="shared" si="8"/>
        <v>47.15</v>
      </c>
      <c r="BU6" s="35">
        <f t="shared" si="8"/>
        <v>42.51</v>
      </c>
      <c r="BV6" s="35">
        <f t="shared" si="8"/>
        <v>57.03</v>
      </c>
      <c r="BW6" s="35">
        <f t="shared" si="8"/>
        <v>66.73</v>
      </c>
      <c r="BX6" s="35">
        <f t="shared" si="8"/>
        <v>64.78</v>
      </c>
      <c r="BY6" s="35">
        <f t="shared" si="8"/>
        <v>63.06</v>
      </c>
      <c r="BZ6" s="35">
        <f t="shared" si="8"/>
        <v>62.5</v>
      </c>
      <c r="CA6" s="34" t="str">
        <f>IF(CA7="","",IF(CA7="-","【-】","【"&amp;SUBSTITUTE(TEXT(CA7,"#,##0.00"),"-","△")&amp;"】"))</f>
        <v>【59.98】</v>
      </c>
      <c r="CB6" s="35">
        <f>IF(CB7="",NA(),CB7)</f>
        <v>298.52</v>
      </c>
      <c r="CC6" s="35">
        <f t="shared" ref="CC6:CK6" si="9">IF(CC7="",NA(),CC7)</f>
        <v>357.74</v>
      </c>
      <c r="CD6" s="35">
        <f t="shared" si="9"/>
        <v>326.52</v>
      </c>
      <c r="CE6" s="35">
        <f t="shared" si="9"/>
        <v>356.66</v>
      </c>
      <c r="CF6" s="35">
        <f t="shared" si="9"/>
        <v>404.93</v>
      </c>
      <c r="CG6" s="35">
        <f t="shared" si="9"/>
        <v>283.73</v>
      </c>
      <c r="CH6" s="35">
        <f t="shared" si="9"/>
        <v>241.29</v>
      </c>
      <c r="CI6" s="35">
        <f t="shared" si="9"/>
        <v>250.21</v>
      </c>
      <c r="CJ6" s="35">
        <f t="shared" si="9"/>
        <v>264.77</v>
      </c>
      <c r="CK6" s="35">
        <f t="shared" si="9"/>
        <v>269.33</v>
      </c>
      <c r="CL6" s="34" t="str">
        <f>IF(CL7="","",IF(CL7="-","【-】","【"&amp;SUBSTITUTE(TEXT(CL7,"#,##0.00"),"-","△")&amp;"】"))</f>
        <v>【272.98】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58.25</v>
      </c>
      <c r="CS6" s="35">
        <f t="shared" si="10"/>
        <v>61.94</v>
      </c>
      <c r="CT6" s="35">
        <f t="shared" si="10"/>
        <v>61.79</v>
      </c>
      <c r="CU6" s="35">
        <f t="shared" si="10"/>
        <v>59.94</v>
      </c>
      <c r="CV6" s="35">
        <f t="shared" si="10"/>
        <v>59.64</v>
      </c>
      <c r="CW6" s="34" t="str">
        <f>IF(CW7="","",IF(CW7="-","【-】","【"&amp;SUBSTITUTE(TEXT(CW7,"#,##0.00"),"-","△")&amp;"】"))</f>
        <v>【58.71】</v>
      </c>
      <c r="CX6" s="35">
        <f>IF(CX7="",NA(),CX7)</f>
        <v>71.67</v>
      </c>
      <c r="CY6" s="35">
        <f t="shared" ref="CY6:DG6" si="11">IF(CY7="",NA(),CY7)</f>
        <v>70.680000000000007</v>
      </c>
      <c r="CZ6" s="35">
        <f t="shared" si="11"/>
        <v>72.39</v>
      </c>
      <c r="DA6" s="35">
        <f t="shared" si="11"/>
        <v>72.459999999999994</v>
      </c>
      <c r="DB6" s="35">
        <f t="shared" si="11"/>
        <v>74.06</v>
      </c>
      <c r="DC6" s="35">
        <f t="shared" si="11"/>
        <v>68.150000000000006</v>
      </c>
      <c r="DD6" s="35">
        <f t="shared" si="11"/>
        <v>94.14</v>
      </c>
      <c r="DE6" s="35">
        <f t="shared" si="11"/>
        <v>92.44</v>
      </c>
      <c r="DF6" s="35">
        <f t="shared" si="11"/>
        <v>89.66</v>
      </c>
      <c r="DG6" s="35">
        <f t="shared" si="11"/>
        <v>90.63</v>
      </c>
      <c r="DH6" s="34" t="str">
        <f>IF(DH7="","",IF(DH7="-","【-】","【"&amp;SUBSTITUTE(TEXT(DH7,"#,##0.00"),"-","△")&amp;"】"))</f>
        <v>【79.51】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2019</v>
      </c>
      <c r="C7" s="37">
        <v>313904</v>
      </c>
      <c r="D7" s="37">
        <v>47</v>
      </c>
      <c r="E7" s="37">
        <v>18</v>
      </c>
      <c r="F7" s="37">
        <v>0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6.65</v>
      </c>
      <c r="Q7" s="38">
        <v>100</v>
      </c>
      <c r="R7" s="38">
        <v>3888</v>
      </c>
      <c r="S7" s="38">
        <v>10861</v>
      </c>
      <c r="T7" s="38">
        <v>139.44</v>
      </c>
      <c r="U7" s="38">
        <v>77.89</v>
      </c>
      <c r="V7" s="38">
        <v>721</v>
      </c>
      <c r="W7" s="38">
        <v>0.25</v>
      </c>
      <c r="X7" s="38">
        <v>2884</v>
      </c>
      <c r="Y7" s="38">
        <v>73.239999999999995</v>
      </c>
      <c r="Z7" s="38">
        <v>81.900000000000006</v>
      </c>
      <c r="AA7" s="38">
        <v>73.87</v>
      </c>
      <c r="AB7" s="38">
        <v>74.69</v>
      </c>
      <c r="AC7" s="38">
        <v>78.569999999999993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187.83</v>
      </c>
      <c r="BG7" s="38">
        <v>0</v>
      </c>
      <c r="BH7" s="38">
        <v>0</v>
      </c>
      <c r="BI7" s="38">
        <v>0</v>
      </c>
      <c r="BJ7" s="38">
        <v>0</v>
      </c>
      <c r="BK7" s="38">
        <v>392.19</v>
      </c>
      <c r="BL7" s="38">
        <v>248.44</v>
      </c>
      <c r="BM7" s="38">
        <v>244.85</v>
      </c>
      <c r="BN7" s="38">
        <v>296.89</v>
      </c>
      <c r="BO7" s="38">
        <v>270.57</v>
      </c>
      <c r="BP7" s="38">
        <v>307.23</v>
      </c>
      <c r="BQ7" s="38">
        <v>54.71</v>
      </c>
      <c r="BR7" s="38">
        <v>47.1</v>
      </c>
      <c r="BS7" s="38">
        <v>51.4</v>
      </c>
      <c r="BT7" s="38">
        <v>47.15</v>
      </c>
      <c r="BU7" s="38">
        <v>42.51</v>
      </c>
      <c r="BV7" s="38">
        <v>57.03</v>
      </c>
      <c r="BW7" s="38">
        <v>66.73</v>
      </c>
      <c r="BX7" s="38">
        <v>64.78</v>
      </c>
      <c r="BY7" s="38">
        <v>63.06</v>
      </c>
      <c r="BZ7" s="38">
        <v>62.5</v>
      </c>
      <c r="CA7" s="38">
        <v>59.98</v>
      </c>
      <c r="CB7" s="38">
        <v>298.52</v>
      </c>
      <c r="CC7" s="38">
        <v>357.74</v>
      </c>
      <c r="CD7" s="38">
        <v>326.52</v>
      </c>
      <c r="CE7" s="38">
        <v>356.66</v>
      </c>
      <c r="CF7" s="38">
        <v>404.93</v>
      </c>
      <c r="CG7" s="38">
        <v>283.73</v>
      </c>
      <c r="CH7" s="38">
        <v>241.29</v>
      </c>
      <c r="CI7" s="38">
        <v>250.21</v>
      </c>
      <c r="CJ7" s="38">
        <v>264.77</v>
      </c>
      <c r="CK7" s="38">
        <v>269.33</v>
      </c>
      <c r="CL7" s="38">
        <v>272.98</v>
      </c>
      <c r="CM7" s="38" t="s">
        <v>105</v>
      </c>
      <c r="CN7" s="38" t="s">
        <v>105</v>
      </c>
      <c r="CO7" s="38" t="s">
        <v>105</v>
      </c>
      <c r="CP7" s="38" t="s">
        <v>105</v>
      </c>
      <c r="CQ7" s="38" t="s">
        <v>105</v>
      </c>
      <c r="CR7" s="38">
        <v>58.25</v>
      </c>
      <c r="CS7" s="38">
        <v>61.94</v>
      </c>
      <c r="CT7" s="38">
        <v>61.79</v>
      </c>
      <c r="CU7" s="38">
        <v>59.94</v>
      </c>
      <c r="CV7" s="38">
        <v>59.64</v>
      </c>
      <c r="CW7" s="38">
        <v>58.71</v>
      </c>
      <c r="CX7" s="38">
        <v>71.67</v>
      </c>
      <c r="CY7" s="38">
        <v>70.680000000000007</v>
      </c>
      <c r="CZ7" s="38">
        <v>72.39</v>
      </c>
      <c r="DA7" s="38">
        <v>72.459999999999994</v>
      </c>
      <c r="DB7" s="38">
        <v>74.06</v>
      </c>
      <c r="DC7" s="38">
        <v>68.150000000000006</v>
      </c>
      <c r="DD7" s="38">
        <v>94.14</v>
      </c>
      <c r="DE7" s="38">
        <v>92.44</v>
      </c>
      <c r="DF7" s="38">
        <v>89.66</v>
      </c>
      <c r="DG7" s="38">
        <v>90.63</v>
      </c>
      <c r="DH7" s="38">
        <v>79.510000000000005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105</v>
      </c>
      <c r="EF7" s="38" t="s">
        <v>105</v>
      </c>
      <c r="EG7" s="38" t="s">
        <v>105</v>
      </c>
      <c r="EH7" s="38" t="s">
        <v>105</v>
      </c>
      <c r="EI7" s="38" t="s">
        <v>105</v>
      </c>
      <c r="EJ7" s="38" t="s">
        <v>105</v>
      </c>
      <c r="EK7" s="38" t="s">
        <v>105</v>
      </c>
      <c r="EL7" s="38" t="s">
        <v>105</v>
      </c>
      <c r="EM7" s="38" t="s">
        <v>105</v>
      </c>
      <c r="EN7" s="38" t="s">
        <v>105</v>
      </c>
      <c r="EO7" s="38" t="s">
        <v>105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伯耆町</cp:lastModifiedBy>
  <cp:lastPrinted>2021-01-21T00:46:28Z</cp:lastPrinted>
  <dcterms:created xsi:type="dcterms:W3CDTF">2020-12-04T03:17:55Z</dcterms:created>
  <dcterms:modified xsi:type="dcterms:W3CDTF">2021-01-26T05:45:02Z</dcterms:modified>
  <cp:category/>
</cp:coreProperties>
</file>