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U3237\Desktop\【経営比較分析表】2019_313891_47_1718\"/>
    </mc:Choice>
  </mc:AlternateContent>
  <xr:revisionPtr revIDLastSave="0" documentId="13_ncr:1_{4B330013-180B-4767-A7EF-EC52E0240DD4}" xr6:coauthVersionLast="45" xr6:coauthVersionMax="45" xr10:uidLastSave="{00000000-0000-0000-0000-000000000000}"/>
  <workbookProtection workbookAlgorithmName="SHA-512" workbookHashValue="2sK/eXto9zR6k5H6yDtaz+824T7ZxSEM190iaiI2vQeAHUMSitsUv+12PnypMPj56NkQLmVpQxRT50VwEO7fWA==" workbookSaltValue="jHVQj+MX3yZaVdyJLiHWC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W8" i="4"/>
  <c r="P8" i="4"/>
  <c r="I8" i="4"/>
  <c r="B8" i="4"/>
  <c r="B6" i="4"/>
</calcChain>
</file>

<file path=xl/sharedStrings.xml><?xml version="1.0" encoding="utf-8"?>
<sst xmlns="http://schemas.openxmlformats.org/spreadsheetml/2006/main" count="247" uniqueCount="118">
  <si>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</si>
  <si>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</si>
  <si>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</si>
  <si>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</si>
  <si>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</si>
  <si>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</si>
  <si>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</si>
  <si>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</si>
  <si>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</si>
  <si>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</si>
  <si>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</si>
  <si>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</si>
  <si>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</si>
  <si>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</si>
  <si>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</si>
  <si>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</si>
  <si>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</si>
  <si>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</si>
  <si>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</si>
  <si>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</si>
  <si>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</si>
  <si>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</si>
  <si>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</si>
  <si>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</si>
  <si>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</si>
  <si>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</si>
  <si>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</si>
  <si>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</si>
  <si>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</si>
  <si>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</si>
  <si>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</si>
  <si>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</si>
  <si>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</si>
  <si>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</si>
  <si>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</si>
  <si>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</si>
  <si>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</si>
  <si>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</si>
  <si>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</si>
  <si>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</si>
  <si>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</si>
  <si>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</si>
  <si>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</si>
  <si>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</si>
  <si>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</si>
  <si>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</si>
  <si>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</si>
  <si>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</si>
  <si>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</si>
  <si>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</si>
  <si>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</si>
  <si>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</si>
  <si>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</si>
  <si>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</si>
  <si>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</si>
  <si>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</si>
  <si>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</si>
  <si>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</si>
  <si>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</si>
  <si>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</si>
  <si>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</si>
  <si>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</si>
  <si>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</si>
  <si>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</si>
  <si>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</si>
  <si>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</si>
  <si>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</si>
  <si>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</si>
  <si>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</si>
  <si>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</si>
  <si>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</si>
  <si>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</si>
  <si>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</si>
  <si>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</si>
  <si>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</si>
  <si>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</si>
  <si>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</si>
  <si>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</si>
  <si>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</si>
  <si>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</si>
  <si>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</si>
  <si>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</si>
  <si>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</si>
  <si>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</si>
  <si>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</si>
  <si>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</si>
  <si>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</si>
  <si>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</si>
  <si>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</si>
  <si>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</si>
  <si>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</si>
  <si>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</si>
  <si>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</si>
  <si>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</si>
  <si>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</si>
  <si>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</si>
  <si>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</si>
  <si>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</si>
  <si>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</si>
  <si>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</si>
  <si>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</si>
  <si>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</si>
  <si>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</si>
  <si>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</si>
  <si>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</si>
  <si>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</si>
  <si>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</si>
  <si>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</si>
  <si>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</si>
  <si>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</si>
  <si>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</si>
  <si>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</si>
  <si>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</si>
  <si>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</si>
  <si>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</si>
  <si>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平成１５年度供用開始のため、施設の老朽化対策については耐用年数等を考慮し計画が必要となると思われる。</t>
    <phoneticPr fontId="4"/>
  </si>
  <si>
    <t>使用料の算定方法はすべての下水道事業で統一しており、主に山間部を整備している下水道事業のため、人口減少などにより使用料収入に変動がある。施設の維持管理費の６割程度を使用料で賄い、あとは一般会計からの繰入により経営を維持している状況であり今後、適正な使用料設定、接続率の向上、地域の状況にあわせた施設の更新等を検討する必要である。</t>
    <phoneticPr fontId="4"/>
  </si>
  <si>
    <t>①企業債償還金をはじめ不足する経費について一般会計からの繰入を行っている。                 　
④企業債残高は毎年整備を行い増えている状況でる。
⑤経費回収率５０％程度となっており類似団体平均とほぼ同じ状況である。　　　　　　　　　　　　　⑥汚水処理原価は類似団体平均とほぼ同じ水準ではある。　　　　　　　　　　　　　　　　　　　　　　　　　　
⑧水洗化率は微増している状況である。　　　　　　　　　概ねどの指標についても他の団体等と比較して同程度の状況であるが、事業規模の半分を一般会計からの繰入に頼っている現状である。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</si>
</sst>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A4-424E-A2C9-2D89A26528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CA4-424E-A2C9-2D89A26528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98.91</c:v>
                </c:pt>
                <c:pt idx="4">
                  <c:v>100</c:v>
                </c:pt>
              </c:numCache>
            </c:numRef>
          </c:val>
          <c:extLst>
            <c:ext xmlns:c16="http://schemas.microsoft.com/office/drawing/2014/chart" uri="{C3380CC4-5D6E-409C-BE32-E72D297353CC}">
              <c16:uniqueId val="{00000000-2A9B-4311-8E3B-AB9F127091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2A9B-4311-8E3B-AB9F127091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54.39</c:v>
                </c:pt>
                <c:pt idx="1">
                  <c:v>57.27</c:v>
                </c:pt>
                <c:pt idx="2">
                  <c:v>67.66</c:v>
                </c:pt>
                <c:pt idx="3">
                  <c:v>70.83</c:v>
                </c:pt>
                <c:pt idx="4">
                  <c:v>72.22</c:v>
                </c:pt>
              </c:numCache>
            </c:numRef>
          </c:val>
          <c:extLst>
            <c:ext xmlns:c16="http://schemas.microsoft.com/office/drawing/2014/chart" uri="{C3380CC4-5D6E-409C-BE32-E72D297353CC}">
              <c16:uniqueId val="{00000000-146D-4C17-B4D4-C70B5A6C3D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146D-4C17-B4D4-C70B5A6C3D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80.599999999999994</c:v>
                </c:pt>
                <c:pt idx="1">
                  <c:v>80.12</c:v>
                </c:pt>
                <c:pt idx="2">
                  <c:v>79.67</c:v>
                </c:pt>
                <c:pt idx="3">
                  <c:v>70.92</c:v>
                </c:pt>
                <c:pt idx="4">
                  <c:v>67.05</c:v>
                </c:pt>
              </c:numCache>
            </c:numRef>
          </c:val>
          <c:extLst>
            <c:ext xmlns:c16="http://schemas.microsoft.com/office/drawing/2014/chart" uri="{C3380CC4-5D6E-409C-BE32-E72D297353CC}">
              <c16:uniqueId val="{00000000-F844-46B6-9EA7-23179E8997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44-46B6-9EA7-23179E8997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32-4FF2-9C99-C6701E945F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2-4FF2-9C99-C6701E945F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D-4D5E-B0E0-734A5B74C0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D-4D5E-B0E0-734A5B74C0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CF-41C1-84D2-910F6087AF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CF-41C1-84D2-910F6087AF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24-48F9-9532-15FEEA18EC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4-48F9-9532-15FEEA18EC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688.65</c:v>
                </c:pt>
                <c:pt idx="1">
                  <c:v>521.04</c:v>
                </c:pt>
                <c:pt idx="2">
                  <c:v>190.51</c:v>
                </c:pt>
                <c:pt idx="3">
                  <c:v>909.46</c:v>
                </c:pt>
                <c:pt idx="4">
                  <c:v>20.18</c:v>
                </c:pt>
              </c:numCache>
            </c:numRef>
          </c:val>
          <c:extLst>
            <c:ext xmlns:c16="http://schemas.microsoft.com/office/drawing/2014/chart" uri="{C3380CC4-5D6E-409C-BE32-E72D297353CC}">
              <c16:uniqueId val="{00000000-B15F-461F-947C-4C2118E510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B15F-461F-947C-4C2118E510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51.59</c:v>
                </c:pt>
                <c:pt idx="1">
                  <c:v>51.98</c:v>
                </c:pt>
                <c:pt idx="2">
                  <c:v>54.32</c:v>
                </c:pt>
                <c:pt idx="3">
                  <c:v>59.16</c:v>
                </c:pt>
                <c:pt idx="4">
                  <c:v>54.69</c:v>
                </c:pt>
              </c:numCache>
            </c:numRef>
          </c:val>
          <c:extLst>
            <c:ext xmlns:c16="http://schemas.microsoft.com/office/drawing/2014/chart" uri="{C3380CC4-5D6E-409C-BE32-E72D297353CC}">
              <c16:uniqueId val="{00000000-E7FB-47FA-BB40-5AFEDF723D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E7FB-47FA-BB40-5AFEDF723D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250.09</c:v>
                </c:pt>
                <c:pt idx="1">
                  <c:v>246.6</c:v>
                </c:pt>
                <c:pt idx="2">
                  <c:v>203.71</c:v>
                </c:pt>
                <c:pt idx="3">
                  <c:v>188.36</c:v>
                </c:pt>
                <c:pt idx="4">
                  <c:v>203.59</c:v>
                </c:pt>
              </c:numCache>
            </c:numRef>
          </c:val>
          <c:extLst>
            <c:ext xmlns:c16="http://schemas.microsoft.com/office/drawing/2014/chart" uri="{C3380CC4-5D6E-409C-BE32-E72D297353CC}">
              <c16:uniqueId val="{00000000-6B88-4017-8239-6C11BF8676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6B88-4017-8239-6C11BF8676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10754</v>
      </c>
      <c r="AM8" s="51"/>
      <c r="AN8" s="51"/>
      <c r="AO8" s="51"/>
      <c r="AP8" s="51"/>
      <c r="AQ8" s="51"/>
      <c r="AR8" s="51"/>
      <c r="AS8" s="51"/>
      <c r="AT8" s="46">
        <f>データ!T6</f>
        <v>114.03</v>
      </c>
      <c r="AU8" s="46"/>
      <c r="AV8" s="46"/>
      <c r="AW8" s="46"/>
      <c r="AX8" s="46"/>
      <c r="AY8" s="46"/>
      <c r="AZ8" s="46"/>
      <c r="BA8" s="46"/>
      <c r="BB8" s="46">
        <f>データ!U6</f>
        <v>94.31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23.31</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2495</v>
      </c>
      <c r="AM10" s="51"/>
      <c r="AN10" s="51"/>
      <c r="AO10" s="51"/>
      <c r="AP10" s="51"/>
      <c r="AQ10" s="51"/>
      <c r="AR10" s="51"/>
      <c r="AS10" s="51"/>
      <c r="AT10" s="46">
        <f>データ!W6</f>
        <v>0.16</v>
      </c>
      <c r="AU10" s="46"/>
      <c r="AV10" s="46"/>
      <c r="AW10" s="46"/>
      <c r="AX10" s="46"/>
      <c r="AY10" s="46"/>
      <c r="AZ10" s="46"/>
      <c r="BA10" s="46"/>
      <c r="BB10" s="46">
        <f>データ!X6</f>
        <v>15593.75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2pwR9Ad1ONO9rIaWw+P7xLqnu8F35627PMjbd6RYsNcX9YlBMxE8whLgtGT9vummXepHZBcTj1Ub8sWbkLcUXQ==" saltValue="ad0b6FdjEnCoESpDw/rO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313891</v>
      </c>
      <c r="D6" s="33">
        <f t="shared" si="3"/>
        <v>47</v>
      </c>
      <c r="E6" s="33">
        <f t="shared" si="3"/>
        <v>18</v>
      </c>
      <c r="F6" s="33">
        <f t="shared" si="3"/>
        <v>0</v>
      </c>
      <c r="G6" s="33">
        <f t="shared" si="3"/>
        <v>0</v>
      </c>
      <c r="H6" s="33" t="str">
        <f t="shared" si="3"/>
        <v>鳥取県　南部町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23.31</v>
      </c>
      <c r="Q6" s="34">
        <f t="shared" si="3"/>
        <v>100</v>
      </c>
      <c r="R6" s="34">
        <f t="shared" si="3"/>
        <v>3850</v>
      </c>
      <c r="S6" s="34">
        <f t="shared" si="3"/>
        <v>10754</v>
      </c>
      <c r="T6" s="34">
        <f t="shared" si="3"/>
        <v>114.03</v>
      </c>
      <c r="U6" s="34">
        <f t="shared" si="3"/>
        <v>94.31</v>
      </c>
      <c r="V6" s="34">
        <f t="shared" si="3"/>
        <v>2495</v>
      </c>
      <c r="W6" s="34">
        <f t="shared" si="3"/>
        <v>0.16</v>
      </c>
      <c r="X6" s="34">
        <f t="shared" si="3"/>
        <v>15593.75</v>
      </c>
      <c r="Y6" s="35">
        <f>IF(Y7="",NA(),Y7)</f>
        <v>80.599999999999994</v>
      </c>
      <c r="Z6" s="35">
        <f t="shared" ref="Z6:AH6" si="4">IF(Z7="",NA(),Z7)</f>
        <v>80.12</v>
      </c>
      <c r="AA6" s="35">
        <f t="shared" si="4"/>
        <v>79.67</v>
      </c>
      <c r="AB6" s="35">
        <f t="shared" si="4"/>
        <v>70.92</v>
      </c>
      <c r="AC6" s="35">
        <f t="shared" si="4"/>
        <v>67.05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688.65</v>
      </c>
      <c r="BG6" s="35">
        <f t="shared" ref="BG6:BO6" si="7">IF(BG7="",NA(),BG7)</f>
        <v>521.04</v>
      </c>
      <c r="BH6" s="35">
        <f t="shared" si="7"/>
        <v>190.51</v>
      </c>
      <c r="BI6" s="35">
        <f t="shared" si="7"/>
        <v>909.46</v>
      </c>
      <c r="BJ6" s="35">
        <f t="shared" si="7"/>
        <v>20.18</v>
      </c>
      <c r="BK6" s="35">
        <f t="shared" si="7"/>
        <v>241.49</v>
      </c>
      <c r="BL6" s="35">
        <f t="shared" si="7"/>
        <v>248.44</v>
      </c>
      <c r="BM6" s="35">
        <f t="shared" si="7"/>
        <v>244.85</v>
      </c>
      <c r="BN6" s="35">
        <f t="shared" si="7"/>
        <v>296.89</v>
      </c>
      <c r="BO6" s="35">
        <f t="shared" si="7"/>
        <v>270.57</v>
      </c>
      <c r="BP6" s="34" t="str">
        <f>IF(BP7="","",IF(BP7="-","【-】","【"&amp;SUBSTITUTE(TEXT(BP7,"#,##0.00"),"-","△")&amp;"】"))</f>
        <v>【307.23】</v>
      </c>
      <c r="BQ6" s="35">
        <f>IF(BQ7="",NA(),BQ7)</f>
        <v>51.59</v>
      </c>
      <c r="BR6" s="35">
        <f t="shared" ref="BR6:BZ6" si="8">IF(BR7="",NA(),BR7)</f>
        <v>51.98</v>
      </c>
      <c r="BS6" s="35">
        <f t="shared" si="8"/>
        <v>54.32</v>
      </c>
      <c r="BT6" s="35">
        <f t="shared" si="8"/>
        <v>59.16</v>
      </c>
      <c r="BU6" s="35">
        <f t="shared" si="8"/>
        <v>54.69</v>
      </c>
      <c r="BV6" s="35">
        <f t="shared" si="8"/>
        <v>65.7</v>
      </c>
      <c r="BW6" s="35">
        <f t="shared" si="8"/>
        <v>66.73</v>
      </c>
      <c r="BX6" s="35">
        <f t="shared" si="8"/>
        <v>64.78</v>
      </c>
      <c r="BY6" s="35">
        <f t="shared" si="8"/>
        <v>63.06</v>
      </c>
      <c r="BZ6" s="35">
        <f t="shared" si="8"/>
        <v>62.5</v>
      </c>
      <c r="CA6" s="34" t="str">
        <f>IF(CA7="","",IF(CA7="-","【-】","【"&amp;SUBSTITUTE(TEXT(CA7,"#,##0.00"),"-","△")&amp;"】"))</f>
        <v>【59.98】</v>
      </c>
      <c r="CB6" s="35">
        <f>IF(CB7="",NA(),CB7)</f>
        <v>250.09</v>
      </c>
      <c r="CC6" s="35">
        <f t="shared" ref="CC6:CK6" si="9">IF(CC7="",NA(),CC7)</f>
        <v>246.6</v>
      </c>
      <c r="CD6" s="35">
        <f t="shared" si="9"/>
        <v>203.71</v>
      </c>
      <c r="CE6" s="35">
        <f t="shared" si="9"/>
        <v>188.36</v>
      </c>
      <c r="CF6" s="35">
        <f t="shared" si="9"/>
        <v>203.59</v>
      </c>
      <c r="CG6" s="35">
        <f t="shared" si="9"/>
        <v>247.94</v>
      </c>
      <c r="CH6" s="35">
        <f t="shared" si="9"/>
        <v>241.29</v>
      </c>
      <c r="CI6" s="35">
        <f t="shared" si="9"/>
        <v>250.21</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98.91</v>
      </c>
      <c r="CQ6" s="35">
        <f t="shared" si="10"/>
        <v>100</v>
      </c>
      <c r="CR6" s="35">
        <f t="shared" si="10"/>
        <v>60.25</v>
      </c>
      <c r="CS6" s="35">
        <f t="shared" si="10"/>
        <v>61.94</v>
      </c>
      <c r="CT6" s="35">
        <f t="shared" si="10"/>
        <v>61.79</v>
      </c>
      <c r="CU6" s="35">
        <f t="shared" si="10"/>
        <v>59.94</v>
      </c>
      <c r="CV6" s="35">
        <f t="shared" si="10"/>
        <v>59.64</v>
      </c>
      <c r="CW6" s="34" t="str">
        <f>IF(CW7="","",IF(CW7="-","【-】","【"&amp;SUBSTITUTE(TEXT(CW7,"#,##0.00"),"-","△")&amp;"】"))</f>
        <v>【58.71】</v>
      </c>
      <c r="CX6" s="35">
        <f>IF(CX7="",NA(),CX7)</f>
        <v>54.39</v>
      </c>
      <c r="CY6" s="35">
        <f t="shared" ref="CY6:DG6" si="11">IF(CY7="",NA(),CY7)</f>
        <v>57.27</v>
      </c>
      <c r="CZ6" s="35">
        <f t="shared" si="11"/>
        <v>67.66</v>
      </c>
      <c r="DA6" s="35">
        <f t="shared" si="11"/>
        <v>70.83</v>
      </c>
      <c r="DB6" s="35">
        <f t="shared" si="11"/>
        <v>72.22</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313891</v>
      </c>
      <c r="D7" s="37">
        <v>47</v>
      </c>
      <c r="E7" s="37">
        <v>18</v>
      </c>
      <c r="F7" s="37">
        <v>0</v>
      </c>
      <c r="G7" s="37">
        <v>0</v>
      </c>
      <c r="H7" s="37" t="s">
        <v>97</v>
      </c>
      <c r="I7" s="37" t="s">
        <v>98</v>
      </c>
      <c r="J7" s="37" t="s">
        <v>99</v>
      </c>
      <c r="K7" s="37" t="s">
        <v>100</v>
      </c>
      <c r="L7" s="37" t="s">
        <v>101</v>
      </c>
      <c r="M7" s="37" t="s">
        <v>102</v>
      </c>
      <c r="N7" s="38" t="s">
        <v>103</v>
      </c>
      <c r="O7" s="38" t="s">
        <v>104</v>
      </c>
      <c r="P7" s="38">
        <v>23.31</v>
      </c>
      <c r="Q7" s="38">
        <v>100</v>
      </c>
      <c r="R7" s="38">
        <v>3850</v>
      </c>
      <c r="S7" s="38">
        <v>10754</v>
      </c>
      <c r="T7" s="38">
        <v>114.03</v>
      </c>
      <c r="U7" s="38">
        <v>94.31</v>
      </c>
      <c r="V7" s="38">
        <v>2495</v>
      </c>
      <c r="W7" s="38">
        <v>0.16</v>
      </c>
      <c r="X7" s="38">
        <v>15593.75</v>
      </c>
      <c r="Y7" s="38">
        <v>80.599999999999994</v>
      </c>
      <c r="Z7" s="38">
        <v>80.12</v>
      </c>
      <c r="AA7" s="38">
        <v>79.67</v>
      </c>
      <c r="AB7" s="38">
        <v>70.92</v>
      </c>
      <c r="AC7" s="38">
        <v>67.05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688.65</v>
      </c>
      <c r="BG7" s="38">
        <v>521.04</v>
      </c>
      <c r="BH7" s="38">
        <v>190.51</v>
      </c>
      <c r="BI7" s="38">
        <v>909.46</v>
      </c>
      <c r="BJ7" s="38">
        <v>20.18</v>
      </c>
      <c r="BK7" s="38">
        <v>241.49</v>
      </c>
      <c r="BL7" s="38">
        <v>248.44</v>
      </c>
      <c r="BM7" s="38">
        <v>244.85</v>
      </c>
      <c r="BN7" s="38">
        <v>296.89</v>
      </c>
      <c r="BO7" s="38">
        <v>270.57</v>
      </c>
      <c r="BP7" s="38">
        <v>307.23</v>
      </c>
      <c r="BQ7" s="38">
        <v>51.59</v>
      </c>
      <c r="BR7" s="38">
        <v>51.98</v>
      </c>
      <c r="BS7" s="38">
        <v>54.32</v>
      </c>
      <c r="BT7" s="38">
        <v>59.16</v>
      </c>
      <c r="BU7" s="38">
        <v>54.69</v>
      </c>
      <c r="BV7" s="38">
        <v>65.7</v>
      </c>
      <c r="BW7" s="38">
        <v>66.73</v>
      </c>
      <c r="BX7" s="38">
        <v>64.78</v>
      </c>
      <c r="BY7" s="38">
        <v>63.06</v>
      </c>
      <c r="BZ7" s="38">
        <v>62.5</v>
      </c>
      <c r="CA7" s="38">
        <v>59.98</v>
      </c>
      <c r="CB7" s="38">
        <v>250.09</v>
      </c>
      <c r="CC7" s="38">
        <v>246.6</v>
      </c>
      <c r="CD7" s="38">
        <v>203.71</v>
      </c>
      <c r="CE7" s="38">
        <v>188.36</v>
      </c>
      <c r="CF7" s="38">
        <v>203.59</v>
      </c>
      <c r="CG7" s="38">
        <v>247.94</v>
      </c>
      <c r="CH7" s="38">
        <v>241.29</v>
      </c>
      <c r="CI7" s="38">
        <v>250.21</v>
      </c>
      <c r="CJ7" s="38">
        <v>264.77</v>
      </c>
      <c r="CK7" s="38">
        <v>269.33</v>
      </c>
      <c r="CL7" s="38">
        <v>272.98</v>
      </c>
      <c r="CM7" s="38">
        <v>100</v>
      </c>
      <c r="CN7" s="38">
        <v>100</v>
      </c>
      <c r="CO7" s="38">
        <v>100</v>
      </c>
      <c r="CP7" s="38">
        <v>98.91</v>
      </c>
      <c r="CQ7" s="38">
        <v>100</v>
      </c>
      <c r="CR7" s="38">
        <v>60.25</v>
      </c>
      <c r="CS7" s="38">
        <v>61.94</v>
      </c>
      <c r="CT7" s="38">
        <v>61.79</v>
      </c>
      <c r="CU7" s="38">
        <v>59.94</v>
      </c>
      <c r="CV7" s="38">
        <v>59.64</v>
      </c>
      <c r="CW7" s="38">
        <v>58.71</v>
      </c>
      <c r="CX7" s="38">
        <v>54.39</v>
      </c>
      <c r="CY7" s="38">
        <v>57.27</v>
      </c>
      <c r="CZ7" s="38">
        <v>67.66</v>
      </c>
      <c r="DA7" s="38">
        <v>70.83</v>
      </c>
      <c r="DB7" s="38">
        <v>72.22</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吉村 隆</cp:lastModifiedBy>
  <dcterms:created xsi:type="dcterms:W3CDTF">2020-12-04T03:17:54Z</dcterms:created>
  <dcterms:modified xsi:type="dcterms:W3CDTF">2021-01-28T04:13:09Z</dcterms:modified>
  <cp:category/>
</cp:coreProperties>
</file>