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19_313891_47_1718\"/>
    </mc:Choice>
  </mc:AlternateContent>
  <xr:revisionPtr revIDLastSave="0" documentId="13_ncr:1_{32148CB7-39A5-4C20-9AF7-09FB3F751339}" xr6:coauthVersionLast="45" xr6:coauthVersionMax="45" xr10:uidLastSave="{00000000-0000-0000-0000-000000000000}"/>
  <workbookProtection workbookAlgorithmName="SHA-512" workbookHashValue="VaZrpo6z+0dzMzj/JjurTwt/7/T9kLl9zbGm/JcejjrsCOyeW9v9vRaFiINW/maqR/3/+TeygD9dKo6Z6hgB1w==" workbookSaltValue="lJiymP36Ta1q0FeavEAwY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<sst xmlns="http://schemas.openxmlformats.org/spreadsheetml/2006/main" count="236" uniqueCount="119">
  <si>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</si>
  <si>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</si>
  <si>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</si>
  <si>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</si>
  <si>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</si>
  <si>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</si>
  <si>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</si>
  <si>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</si>
  <si>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</si>
  <si>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</si>
  <si>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</si>
  <si>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</si>
  <si>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</si>
  <si>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</si>
  <si>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</si>
  <si>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</si>
  <si>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</si>
  <si>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</si>
  <si>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</si>
  <si>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</si>
  <si>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</si>
  <si>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</si>
  <si>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</si>
  <si>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</si>
  <si>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</si>
  <si>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</si>
  <si>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</si>
  <si>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</si>
  <si>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</si>
  <si>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</si>
  <si>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</si>
  <si>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</si>
  <si>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</si>
  <si>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</si>
  <si>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</si>
  <si>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</si>
  <si>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</si>
  <si>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</si>
  <si>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</si>
  <si>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</si>
  <si>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</si>
  <si>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</si>
  <si>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</si>
  <si>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</si>
  <si>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</si>
  <si>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</si>
  <si>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</si>
  <si>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</si>
  <si>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</si>
  <si>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</si>
  <si>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</si>
  <si>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</si>
  <si>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</si>
  <si>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</si>
  <si>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</si>
  <si>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</si>
  <si>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</si>
  <si>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</si>
  <si>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</si>
  <si>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</si>
  <si>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</si>
  <si>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</si>
  <si>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</si>
  <si>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</si>
  <si>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</si>
  <si>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</si>
  <si>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</si>
  <si>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</si>
  <si>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</si>
  <si>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</si>
  <si>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</si>
  <si>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</si>
  <si>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</si>
  <si>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</si>
  <si>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</si>
  <si>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</si>
  <si>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</si>
  <si>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</si>
  <si>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</si>
  <si>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</si>
  <si>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</si>
  <si>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</si>
  <si>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</si>
  <si>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</si>
  <si>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</si>
  <si>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</si>
  <si>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</si>
  <si>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</si>
  <si>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</si>
  <si>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</si>
  <si>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</si>
  <si>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</si>
  <si>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</si>
  <si>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</si>
  <si>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</si>
  <si>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</si>
  <si>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</si>
  <si>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</si>
  <si>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</si>
  <si>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</si>
  <si>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</si>
  <si>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</si>
  <si>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</si>
  <si>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</si>
  <si>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</si>
  <si>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</si>
  <si>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</si>
  <si>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</si>
  <si>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</si>
  <si>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</si>
  <si>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</si>
  <si>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</si>
  <si>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</si>
  <si>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</si>
  <si>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</si>
  <si>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</si>
  <si>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古いものでは平成５年供用開始の施設があり老朽化への対策が重要となっている。</t>
    <phoneticPr fontId="4"/>
  </si>
  <si>
    <t>①収益的収支比率は、一般会計からの繰出しの適正化により以前に比べ改善してきている。　　　　　　　　　　　　　　　　　　　　　④企業債残高は減少してきているが。資本費平準化債の借入を行っている。
⑤経費回収率は、９０％台となっており一般会計からの繰出しのにより運営されている。　　　　　　
⑥汚水処理原価については前年度並みであり類似団体平均値より低くい。　　　　　　　　　　　　　　　　　　　⑦施設利用率は６０％台となっており、接続率の向上などへの取り組みが必要である。　　　　　　　　⑧水洗化率は、９０％台となっており、類似団体平均値より高い。</t>
    <rPh sb="108" eb="109">
      <t>ダイ</t>
    </rPh>
    <rPh sb="129" eb="131">
      <t>ウンエイ</t>
    </rPh>
    <rPh sb="164" eb="166">
      <t>ルイジ</t>
    </rPh>
    <rPh sb="166" eb="168">
      <t>ダンタイ</t>
    </rPh>
    <rPh sb="168" eb="171">
      <t>ヘイキンチ</t>
    </rPh>
    <rPh sb="173" eb="174">
      <t>ヒク</t>
    </rPh>
    <rPh sb="253" eb="254">
      <t>ダイ</t>
    </rPh>
    <phoneticPr fontId="4"/>
  </si>
  <si>
    <t>施設加入はあまり見込めない状況があり、人口減少などにより、料金収入は減少傾向となっている。資本費平準化債の借り入れと一般会計からの繰入により経営を賄っているため、供用開始から２５年以上経過する施設の老朽化による改善更新にかかる費用の確保が課題となっている。適正な使用料設定による経費の回収、水洗化率の向上が今後の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</si>
</sst>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0-4B74-9339-B175BFCCC2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300-4B74-9339-B175BFCCC2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68.209999999999994</c:v>
                </c:pt>
                <c:pt idx="1">
                  <c:v>60.95</c:v>
                </c:pt>
                <c:pt idx="2">
                  <c:v>67.33</c:v>
                </c:pt>
                <c:pt idx="3">
                  <c:v>68.41</c:v>
                </c:pt>
                <c:pt idx="4">
                  <c:v>66.209999999999994</c:v>
                </c:pt>
              </c:numCache>
            </c:numRef>
          </c:val>
          <c:extLst>
            <c:ext xmlns:c16="http://schemas.microsoft.com/office/drawing/2014/chart" uri="{C3380CC4-5D6E-409C-BE32-E72D297353CC}">
              <c16:uniqueId val="{00000000-CEC2-4CAF-BE45-98954F9BB8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EC2-4CAF-BE45-98954F9BB8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89.56</c:v>
                </c:pt>
                <c:pt idx="1">
                  <c:v>90.91</c:v>
                </c:pt>
                <c:pt idx="2">
                  <c:v>90.56</c:v>
                </c:pt>
                <c:pt idx="3">
                  <c:v>91.06</c:v>
                </c:pt>
                <c:pt idx="4">
                  <c:v>91.32</c:v>
                </c:pt>
              </c:numCache>
            </c:numRef>
          </c:val>
          <c:extLst>
            <c:ext xmlns:c16="http://schemas.microsoft.com/office/drawing/2014/chart" uri="{C3380CC4-5D6E-409C-BE32-E72D297353CC}">
              <c16:uniqueId val="{00000000-A387-48F4-A9C4-ACED6B8BA4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387-48F4-A9C4-ACED6B8BA4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46.47</c:v>
                </c:pt>
                <c:pt idx="1">
                  <c:v>72.02</c:v>
                </c:pt>
                <c:pt idx="2">
                  <c:v>71.540000000000006</c:v>
                </c:pt>
                <c:pt idx="3">
                  <c:v>69.930000000000007</c:v>
                </c:pt>
                <c:pt idx="4">
                  <c:v>70.319999999999993</c:v>
                </c:pt>
              </c:numCache>
            </c:numRef>
          </c:val>
          <c:extLst>
            <c:ext xmlns:c16="http://schemas.microsoft.com/office/drawing/2014/chart" uri="{C3380CC4-5D6E-409C-BE32-E72D297353CC}">
              <c16:uniqueId val="{00000000-625F-4E0D-A6B6-E46AC28898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F-4E0D-A6B6-E46AC28898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7-4A6C-8270-66356E3E91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7-4A6C-8270-66356E3E91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B-447C-8AEC-23719124AC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B-447C-8AEC-23719124AC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2-4708-BB76-D0A113722A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2-4708-BB76-D0A113722A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31-4034-9BF0-A26ADD7869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31-4034-9BF0-A26ADD7869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1383.63</c:v>
                </c:pt>
                <c:pt idx="1">
                  <c:v>752.5</c:v>
                </c:pt>
                <c:pt idx="2">
                  <c:v>112.85</c:v>
                </c:pt>
                <c:pt idx="3">
                  <c:v>119.57</c:v>
                </c:pt>
                <c:pt idx="4">
                  <c:v>66.78</c:v>
                </c:pt>
              </c:numCache>
            </c:numRef>
          </c:val>
          <c:extLst>
            <c:ext xmlns:c16="http://schemas.microsoft.com/office/drawing/2014/chart" uri="{C3380CC4-5D6E-409C-BE32-E72D297353CC}">
              <c16:uniqueId val="{00000000-427F-4140-AEE2-15741E4D84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27F-4140-AEE2-15741E4D84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52.05</c:v>
                </c:pt>
                <c:pt idx="1">
                  <c:v>91.79</c:v>
                </c:pt>
                <c:pt idx="2">
                  <c:v>91.14</c:v>
                </c:pt>
                <c:pt idx="3">
                  <c:v>91.12</c:v>
                </c:pt>
                <c:pt idx="4">
                  <c:v>94.96</c:v>
                </c:pt>
              </c:numCache>
            </c:numRef>
          </c:val>
          <c:extLst>
            <c:ext xmlns:c16="http://schemas.microsoft.com/office/drawing/2014/chart" uri="{C3380CC4-5D6E-409C-BE32-E72D297353CC}">
              <c16:uniqueId val="{00000000-2F9F-4107-9FCC-2E191395CE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F9F-4107-9FCC-2E191395CE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268.01</c:v>
                </c:pt>
                <c:pt idx="1">
                  <c:v>151.26</c:v>
                </c:pt>
                <c:pt idx="2">
                  <c:v>153.94999999999999</c:v>
                </c:pt>
                <c:pt idx="3">
                  <c:v>152.78</c:v>
                </c:pt>
                <c:pt idx="4">
                  <c:v>151.44999999999999</c:v>
                </c:pt>
              </c:numCache>
            </c:numRef>
          </c:val>
          <c:extLst>
            <c:ext xmlns:c16="http://schemas.microsoft.com/office/drawing/2014/chart" uri="{C3380CC4-5D6E-409C-BE32-E72D297353CC}">
              <c16:uniqueId val="{00000000-99C1-4771-AECB-793D4FAA76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9C1-4771-AECB-793D4FAA76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南部町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10754</v>
      </c>
      <c r="AM8" s="69"/>
      <c r="AN8" s="69"/>
      <c r="AO8" s="69"/>
      <c r="AP8" s="69"/>
      <c r="AQ8" s="69"/>
      <c r="AR8" s="69"/>
      <c r="AS8" s="69"/>
      <c r="AT8" s="68">
        <f>データ!T6</f>
        <v>114.03</v>
      </c>
      <c r="AU8" s="68"/>
      <c r="AV8" s="68"/>
      <c r="AW8" s="68"/>
      <c r="AX8" s="68"/>
      <c r="AY8" s="68"/>
      <c r="AZ8" s="68"/>
      <c r="BA8" s="68"/>
      <c r="BB8" s="68">
        <f>データ!U6</f>
        <v>94.31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46.06</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4931</v>
      </c>
      <c r="AM10" s="69"/>
      <c r="AN10" s="69"/>
      <c r="AO10" s="69"/>
      <c r="AP10" s="69"/>
      <c r="AQ10" s="69"/>
      <c r="AR10" s="69"/>
      <c r="AS10" s="69"/>
      <c r="AT10" s="68">
        <f>データ!W6</f>
        <v>4.42</v>
      </c>
      <c r="AU10" s="68"/>
      <c r="AV10" s="68"/>
      <c r="AW10" s="68"/>
      <c r="AX10" s="68"/>
      <c r="AY10" s="68"/>
      <c r="AZ10" s="68"/>
      <c r="BA10" s="68"/>
      <c r="BB10" s="68">
        <f>データ!X6</f>
        <v>1115.6099999999999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SuwiLx/96SXOmCN70r9VlL94Iq9RJH1vmsFcn2Dx62tBTW/LhDAc39Rl9PN/LXU4/y+9f7Sjtt6qZdd+ypILA==" saltValue="oLg3HNXF7pfbMjx6GUKh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313891</v>
      </c>
      <c r="D6" s="33">
        <f t="shared" si="3"/>
        <v>47</v>
      </c>
      <c r="E6" s="33">
        <f t="shared" si="3"/>
        <v>17</v>
      </c>
      <c r="F6" s="33">
        <f t="shared" si="3"/>
        <v>5</v>
      </c>
      <c r="G6" s="33">
        <f t="shared" si="3"/>
        <v>0</v>
      </c>
      <c r="H6" s="33" t="str">
        <f t="shared" si="3"/>
        <v>鳥取県　南部町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46.06</v>
      </c>
      <c r="Q6" s="34">
        <f t="shared" si="3"/>
        <v>100</v>
      </c>
      <c r="R6" s="34">
        <f t="shared" si="3"/>
        <v>3850</v>
      </c>
      <c r="S6" s="34">
        <f t="shared" si="3"/>
        <v>10754</v>
      </c>
      <c r="T6" s="34">
        <f t="shared" si="3"/>
        <v>114.03</v>
      </c>
      <c r="U6" s="34">
        <f t="shared" si="3"/>
        <v>94.31</v>
      </c>
      <c r="V6" s="34">
        <f t="shared" si="3"/>
        <v>4931</v>
      </c>
      <c r="W6" s="34">
        <f t="shared" si="3"/>
        <v>4.42</v>
      </c>
      <c r="X6" s="34">
        <f t="shared" si="3"/>
        <v>1115.6099999999999</v>
      </c>
      <c r="Y6" s="35">
        <f>IF(Y7="",NA(),Y7)</f>
        <v>46.47</v>
      </c>
      <c r="Z6" s="35">
        <f t="shared" ref="Z6:AH6" si="4">IF(Z7="",NA(),Z7)</f>
        <v>72.02</v>
      </c>
      <c r="AA6" s="35">
        <f t="shared" si="4"/>
        <v>71.540000000000006</v>
      </c>
      <c r="AB6" s="35">
        <f t="shared" si="4"/>
        <v>69.930000000000007</v>
      </c>
      <c r="AC6" s="35">
        <f t="shared" si="4"/>
        <v>70.319999999999993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1383.63</v>
      </c>
      <c r="BG6" s="35">
        <f t="shared" ref="BG6:BO6" si="7">IF(BG7="",NA(),BG7)</f>
        <v>752.5</v>
      </c>
      <c r="BH6" s="35">
        <f t="shared" si="7"/>
        <v>112.85</v>
      </c>
      <c r="BI6" s="35">
        <f t="shared" si="7"/>
        <v>119.57</v>
      </c>
      <c r="BJ6" s="35">
        <f t="shared" si="7"/>
        <v>66.78</v>
      </c>
      <c r="BK6" s="35">
        <f t="shared" si="7"/>
        <v>1081.8</v>
      </c>
      <c r="BL6" s="35">
        <f t="shared" si="7"/>
        <v>974.93</v>
      </c>
      <c r="BM6" s="35">
        <f t="shared" si="7"/>
        <v>855.8</v>
      </c>
      <c r="BN6" s="35">
        <f t="shared" si="7"/>
        <v>789.46</v>
      </c>
      <c r="BO6" s="35">
        <f t="shared" si="7"/>
        <v>826.83</v>
      </c>
      <c r="BP6" s="34" t="str">
        <f>IF(BP7="","",IF(BP7="-","【-】","【"&amp;SUBSTITUTE(TEXT(BP7,"#,##0.00"),"-","△")&amp;"】"))</f>
        <v>【765.47】</v>
      </c>
      <c r="BQ6" s="35">
        <f>IF(BQ7="",NA(),BQ7)</f>
        <v>52.05</v>
      </c>
      <c r="BR6" s="35">
        <f t="shared" ref="BR6:BZ6" si="8">IF(BR7="",NA(),BR7)</f>
        <v>91.79</v>
      </c>
      <c r="BS6" s="35">
        <f t="shared" si="8"/>
        <v>91.14</v>
      </c>
      <c r="BT6" s="35">
        <f t="shared" si="8"/>
        <v>91.12</v>
      </c>
      <c r="BU6" s="35">
        <f t="shared" si="8"/>
        <v>94.96</v>
      </c>
      <c r="BV6" s="35">
        <f t="shared" si="8"/>
        <v>52.19</v>
      </c>
      <c r="BW6" s="35">
        <f t="shared" si="8"/>
        <v>55.32</v>
      </c>
      <c r="BX6" s="35">
        <f t="shared" si="8"/>
        <v>59.8</v>
      </c>
      <c r="BY6" s="35">
        <f t="shared" si="8"/>
        <v>57.77</v>
      </c>
      <c r="BZ6" s="35">
        <f t="shared" si="8"/>
        <v>57.31</v>
      </c>
      <c r="CA6" s="34" t="str">
        <f>IF(CA7="","",IF(CA7="-","【-】","【"&amp;SUBSTITUTE(TEXT(CA7,"#,##0.00"),"-","△")&amp;"】"))</f>
        <v>【59.59】</v>
      </c>
      <c r="CB6" s="35">
        <f>IF(CB7="",NA(),CB7)</f>
        <v>268.01</v>
      </c>
      <c r="CC6" s="35">
        <f t="shared" ref="CC6:CK6" si="9">IF(CC7="",NA(),CC7)</f>
        <v>151.26</v>
      </c>
      <c r="CD6" s="35">
        <f t="shared" si="9"/>
        <v>153.94999999999999</v>
      </c>
      <c r="CE6" s="35">
        <f t="shared" si="9"/>
        <v>152.78</v>
      </c>
      <c r="CF6" s="35">
        <f t="shared" si="9"/>
        <v>151.44999999999999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68.209999999999994</v>
      </c>
      <c r="CN6" s="35">
        <f t="shared" ref="CN6:CV6" si="10">IF(CN7="",NA(),CN7)</f>
        <v>60.95</v>
      </c>
      <c r="CO6" s="35">
        <f t="shared" si="10"/>
        <v>67.33</v>
      </c>
      <c r="CP6" s="35">
        <f t="shared" si="10"/>
        <v>68.41</v>
      </c>
      <c r="CQ6" s="35">
        <f t="shared" si="10"/>
        <v>66.209999999999994</v>
      </c>
      <c r="CR6" s="35">
        <f t="shared" si="10"/>
        <v>52.31</v>
      </c>
      <c r="CS6" s="35">
        <f t="shared" si="10"/>
        <v>60.65</v>
      </c>
      <c r="CT6" s="35">
        <f t="shared" si="10"/>
        <v>51.75</v>
      </c>
      <c r="CU6" s="35">
        <f t="shared" si="10"/>
        <v>50.68</v>
      </c>
      <c r="CV6" s="35">
        <f t="shared" si="10"/>
        <v>50.14</v>
      </c>
      <c r="CW6" s="34" t="str">
        <f>IF(CW7="","",IF(CW7="-","【-】","【"&amp;SUBSTITUTE(TEXT(CW7,"#,##0.00"),"-","△")&amp;"】"))</f>
        <v>【51.30】</v>
      </c>
      <c r="CX6" s="35">
        <f>IF(CX7="",NA(),CX7)</f>
        <v>89.56</v>
      </c>
      <c r="CY6" s="35">
        <f t="shared" ref="CY6:DG6" si="11">IF(CY7="",NA(),CY7)</f>
        <v>90.91</v>
      </c>
      <c r="CZ6" s="35">
        <f t="shared" si="11"/>
        <v>90.56</v>
      </c>
      <c r="DA6" s="35">
        <f t="shared" si="11"/>
        <v>91.06</v>
      </c>
      <c r="DB6" s="35">
        <f t="shared" si="11"/>
        <v>91.32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313891</v>
      </c>
      <c r="D7" s="37">
        <v>47</v>
      </c>
      <c r="E7" s="37">
        <v>17</v>
      </c>
      <c r="F7" s="37">
        <v>5</v>
      </c>
      <c r="G7" s="37">
        <v>0</v>
      </c>
      <c r="H7" s="37" t="s">
        <v>98</v>
      </c>
      <c r="I7" s="37" t="s">
        <v>99</v>
      </c>
      <c r="J7" s="37" t="s">
        <v>100</v>
      </c>
      <c r="K7" s="37" t="s">
        <v>101</v>
      </c>
      <c r="L7" s="37" t="s">
        <v>102</v>
      </c>
      <c r="M7" s="37" t="s">
        <v>103</v>
      </c>
      <c r="N7" s="38" t="s">
        <v>104</v>
      </c>
      <c r="O7" s="38" t="s">
        <v>105</v>
      </c>
      <c r="P7" s="38">
        <v>46.06</v>
      </c>
      <c r="Q7" s="38">
        <v>100</v>
      </c>
      <c r="R7" s="38">
        <v>3850</v>
      </c>
      <c r="S7" s="38">
        <v>10754</v>
      </c>
      <c r="T7" s="38">
        <v>114.03</v>
      </c>
      <c r="U7" s="38">
        <v>94.31</v>
      </c>
      <c r="V7" s="38">
        <v>4931</v>
      </c>
      <c r="W7" s="38">
        <v>4.42</v>
      </c>
      <c r="X7" s="38">
        <v>1115.6099999999999</v>
      </c>
      <c r="Y7" s="38">
        <v>46.47</v>
      </c>
      <c r="Z7" s="38">
        <v>72.02</v>
      </c>
      <c r="AA7" s="38">
        <v>71.540000000000006</v>
      </c>
      <c r="AB7" s="38">
        <v>69.930000000000007</v>
      </c>
      <c r="AC7" s="38">
        <v>70.319999999999993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1383.63</v>
      </c>
      <c r="BG7" s="38">
        <v>752.5</v>
      </c>
      <c r="BH7" s="38">
        <v>112.85</v>
      </c>
      <c r="BI7" s="38">
        <v>119.57</v>
      </c>
      <c r="BJ7" s="38">
        <v>66.78</v>
      </c>
      <c r="BK7" s="38">
        <v>1081.8</v>
      </c>
      <c r="BL7" s="38">
        <v>974.93</v>
      </c>
      <c r="BM7" s="38">
        <v>855.8</v>
      </c>
      <c r="BN7" s="38">
        <v>789.46</v>
      </c>
      <c r="BO7" s="38">
        <v>826.83</v>
      </c>
      <c r="BP7" s="38">
        <v>765.47</v>
      </c>
      <c r="BQ7" s="38">
        <v>52.05</v>
      </c>
      <c r="BR7" s="38">
        <v>91.79</v>
      </c>
      <c r="BS7" s="38">
        <v>91.14</v>
      </c>
      <c r="BT7" s="38">
        <v>91.12</v>
      </c>
      <c r="BU7" s="38">
        <v>94.96</v>
      </c>
      <c r="BV7" s="38">
        <v>52.19</v>
      </c>
      <c r="BW7" s="38">
        <v>55.32</v>
      </c>
      <c r="BX7" s="38">
        <v>59.8</v>
      </c>
      <c r="BY7" s="38">
        <v>57.77</v>
      </c>
      <c r="BZ7" s="38">
        <v>57.31</v>
      </c>
      <c r="CA7" s="38">
        <v>59.59</v>
      </c>
      <c r="CB7" s="38">
        <v>268.01</v>
      </c>
      <c r="CC7" s="38">
        <v>151.26</v>
      </c>
      <c r="CD7" s="38">
        <v>153.94999999999999</v>
      </c>
      <c r="CE7" s="38">
        <v>152.78</v>
      </c>
      <c r="CF7" s="38">
        <v>151.44999999999999</v>
      </c>
      <c r="CG7" s="38">
        <v>296.14</v>
      </c>
      <c r="CH7" s="38">
        <v>283.17</v>
      </c>
      <c r="CI7" s="38">
        <v>263.76</v>
      </c>
      <c r="CJ7" s="38">
        <v>274.35000000000002</v>
      </c>
      <c r="CK7" s="38">
        <v>273.52</v>
      </c>
      <c r="CL7" s="38">
        <v>257.86</v>
      </c>
      <c r="CM7" s="38">
        <v>68.209999999999994</v>
      </c>
      <c r="CN7" s="38">
        <v>60.95</v>
      </c>
      <c r="CO7" s="38">
        <v>67.33</v>
      </c>
      <c r="CP7" s="38">
        <v>68.41</v>
      </c>
      <c r="CQ7" s="38">
        <v>66.209999999999994</v>
      </c>
      <c r="CR7" s="38">
        <v>52.31</v>
      </c>
      <c r="CS7" s="38">
        <v>60.65</v>
      </c>
      <c r="CT7" s="38">
        <v>51.75</v>
      </c>
      <c r="CU7" s="38">
        <v>50.68</v>
      </c>
      <c r="CV7" s="38">
        <v>50.14</v>
      </c>
      <c r="CW7" s="38">
        <v>51.3</v>
      </c>
      <c r="CX7" s="38">
        <v>89.56</v>
      </c>
      <c r="CY7" s="38">
        <v>90.91</v>
      </c>
      <c r="CZ7" s="38">
        <v>90.56</v>
      </c>
      <c r="DA7" s="38">
        <v>91.06</v>
      </c>
      <c r="DB7" s="38">
        <v>91.32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cp:lastPrinted>2021-01-28T01:38:50Z</cp:lastPrinted>
  <dcterms:created xsi:type="dcterms:W3CDTF">2020-12-04T03:06:45Z</dcterms:created>
  <dcterms:modified xsi:type="dcterms:W3CDTF">2021-01-28T02:02:22Z</dcterms:modified>
  <cp:category/>
</cp:coreProperties>
</file>