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U3237\Desktop\【経営比較分析表】2019_313891_47_1718\"/>
    </mc:Choice>
  </mc:AlternateContent>
  <xr:revisionPtr revIDLastSave="0" documentId="13_ncr:1_{6827CCFE-7C87-4799-A6C6-3420ECB04F77}" xr6:coauthVersionLast="45" xr6:coauthVersionMax="45" xr10:uidLastSave="{00000000-0000-0000-0000-000000000000}"/>
  <workbookProtection workbookAlgorithmName="SHA-512" workbookHashValue="NED9j65fqtBdU4WYYEGeOaxyjR617jA072JjDAyMXERUoHIxHGLAAi6y4DBNNuLZ/mpjOn8vKfV6nBEucOnulA==" workbookSaltValue="JlnzvuZEuMIoqwhDNH5lIA==" workbookSpinCount="100000" lockStructure="1"/>
  <bookViews>
    <workbookView xWindow="-120" yWindow="-120" windowWidth="20730" windowHeight="11160" tabRatio="589"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<sst xmlns="http://schemas.openxmlformats.org/spreadsheetml/2006/main" count="236" uniqueCount="121">
  <si>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</si>
  <si>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</si>
  <si>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</si>
  <si>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</si>
  <si>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</si>
  <si>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</si>
  <si>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</si>
  <si>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</si>
  <si>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</si>
  <si>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</si>
  <si>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</si>
  <si>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</si>
  <si>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</si>
  <si>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</si>
  <si>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</si>
  <si>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</si>
  <si>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</si>
  <si>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</si>
  <si>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</si>
  <si>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</si>
  <si>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</si>
  <si>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</si>
  <si>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</si>
  <si>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</si>
  <si>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</si>
  <si>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</si>
  <si>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</si>
  <si>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</si>
  <si>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</si>
  <si>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</si>
  <si>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</si>
  <si>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</si>
  <si>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</si>
  <si>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</si>
  <si>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</si>
  <si>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</si>
  <si>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</si>
  <si>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</si>
  <si>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</si>
  <si>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</si>
  <si>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</si>
  <si>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</si>
  <si>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</si>
  <si>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</si>
  <si>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</si>
  <si>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</si>
  <si>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</si>
  <si>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</si>
  <si>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</si>
  <si>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</si>
  <si>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</si>
  <si>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</si>
  <si>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</si>
  <si>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</si>
  <si>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</si>
  <si>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</si>
  <si>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</si>
  <si>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</si>
  <si>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</si>
  <si>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</si>
  <si>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</si>
  <si>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</si>
  <si>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</si>
  <si>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</si>
  <si>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</si>
  <si>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</si>
  <si>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</si>
  <si>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</si>
  <si>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</si>
  <si>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</si>
  <si>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</si>
  <si>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</si>
  <si>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</si>
  <si>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</si>
  <si>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</si>
  <si>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</si>
  <si>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</si>
  <si>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</si>
  <si>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</si>
  <si>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</si>
  <si>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</si>
  <si>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</si>
  <si>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</si>
  <si>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</si>
  <si>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</si>
  <si>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</si>
  <si>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</si>
  <si>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</si>
  <si>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</si>
  <si>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</si>
  <si>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</si>
  <si>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</si>
  <si>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</si>
  <si>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</si>
  <si>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</si>
  <si>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</si>
  <si>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</si>
  <si>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</si>
  <si>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</si>
  <si>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</si>
  <si>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</si>
  <si>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</si>
  <si>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</si>
  <si>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</si>
  <si>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</si>
  <si>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</si>
  <si>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</si>
  <si>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</si>
  <si>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</si>
  <si>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</si>
  <si>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</si>
  <si>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</si>
  <si>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</si>
  <si>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</si>
  <si>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</si>
  <si>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</si>
  <si>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</si>
  <si>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</si>
  <si>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③下水道処理施設の古いものは、平成２年からの供用開始であり、老朽化が進んでいる。今後は更新も含め長期的な修繕計画の検討が必要である。</t>
    <phoneticPr fontId="4"/>
  </si>
  <si>
    <t>①収益的収支比率は、一般会計からの繰出しの適正化により以前に比べ改善してきている。　　　　　　　　　　　　　　　　　　　　　　④企業債残高は減少してきている。事業は完了しているが、資本費平準化債の借り入れを行っている。
⑤経費回収率は、８０％台となっており一般会計からの繰出しにより運営されている。経費の削減等に取り組む必要がある。　　　　　　　　　　　　　　　　　　　⑥汚水処理原価については、類似団体の平均値と同様の水準である。　
⑦施設利用率は、類似団体の平均値とほぼ同等の水準である。　　　　　　</t>
    <rPh sb="121" eb="122">
      <t>ダイ</t>
    </rPh>
    <rPh sb="128" eb="130">
      <t>イッパン</t>
    </rPh>
    <rPh sb="130" eb="132">
      <t>カイケイ</t>
    </rPh>
    <rPh sb="135" eb="137">
      <t>クリダ</t>
    </rPh>
    <rPh sb="141" eb="143">
      <t>ウンエイ</t>
    </rPh>
    <rPh sb="154" eb="155">
      <t>トウ</t>
    </rPh>
    <phoneticPr fontId="4"/>
  </si>
  <si>
    <t>施設整備は完了しており、毎年数件ずつの新規加入がある。人口減少が年々進んでいる。資本費平準化債の借入れと一般会計からの繰入により経営安定を図っている。供用開始から３０年以上経過する施設の老朽化による改善更新にかかる費用の確保が課題となっている。水洗化率の向上と費用に見合った適正な使用料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</si>
</sst>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BF-4277-8CB3-CD89367E73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93BF-4277-8CB3-CD89367E73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42.91</c:v>
                </c:pt>
                <c:pt idx="1">
                  <c:v>43.45</c:v>
                </c:pt>
                <c:pt idx="2">
                  <c:v>47.38</c:v>
                </c:pt>
                <c:pt idx="3">
                  <c:v>49.17</c:v>
                </c:pt>
                <c:pt idx="4">
                  <c:v>51.26</c:v>
                </c:pt>
              </c:numCache>
            </c:numRef>
          </c:val>
          <c:extLst>
            <c:ext xmlns:c16="http://schemas.microsoft.com/office/drawing/2014/chart" uri="{C3380CC4-5D6E-409C-BE32-E72D297353CC}">
              <c16:uniqueId val="{00000000-D5F2-4320-BCD9-DAC455016E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D5F2-4320-BCD9-DAC455016E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94.51</c:v>
                </c:pt>
                <c:pt idx="1">
                  <c:v>95.04</c:v>
                </c:pt>
                <c:pt idx="2">
                  <c:v>92.8</c:v>
                </c:pt>
                <c:pt idx="3">
                  <c:v>93.55</c:v>
                </c:pt>
                <c:pt idx="4">
                  <c:v>92.88</c:v>
                </c:pt>
              </c:numCache>
            </c:numRef>
          </c:val>
          <c:extLst>
            <c:ext xmlns:c16="http://schemas.microsoft.com/office/drawing/2014/chart" uri="{C3380CC4-5D6E-409C-BE32-E72D297353CC}">
              <c16:uniqueId val="{00000000-F8E2-4E25-B3D1-B848F750A4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F8E2-4E25-B3D1-B848F750A4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58.03</c:v>
                </c:pt>
                <c:pt idx="1">
                  <c:v>81.349999999999994</c:v>
                </c:pt>
                <c:pt idx="2">
                  <c:v>80.819999999999993</c:v>
                </c:pt>
                <c:pt idx="3">
                  <c:v>83.17</c:v>
                </c:pt>
                <c:pt idx="4">
                  <c:v>85.29</c:v>
                </c:pt>
              </c:numCache>
            </c:numRef>
          </c:val>
          <c:extLst>
            <c:ext xmlns:c16="http://schemas.microsoft.com/office/drawing/2014/chart" uri="{C3380CC4-5D6E-409C-BE32-E72D297353CC}">
              <c16:uniqueId val="{00000000-6A3C-4858-8148-E9729993EF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3C-4858-8148-E9729993EF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96-447B-9F3E-4707F2140C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96-447B-9F3E-4707F2140C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3-4E0E-8E36-DEB8858207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3-4E0E-8E36-DEB8858207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33-495C-9509-FD52453E95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33-495C-9509-FD52453E95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4-4FD1-8785-C2F1A1C26B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4-4FD1-8785-C2F1A1C26B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1313.18</c:v>
                </c:pt>
                <c:pt idx="1">
                  <c:v>528.05999999999995</c:v>
                </c:pt>
                <c:pt idx="2">
                  <c:v>1.02</c:v>
                </c:pt>
                <c:pt idx="3">
                  <c:v>93.52</c:v>
                </c:pt>
                <c:pt idx="4" formatCode="#,##0.00;&quot;△&quot;#,##0.00">
                  <c:v>0</c:v>
                </c:pt>
              </c:numCache>
            </c:numRef>
          </c:val>
          <c:extLst>
            <c:ext xmlns:c16="http://schemas.microsoft.com/office/drawing/2014/chart" uri="{C3380CC4-5D6E-409C-BE32-E72D297353CC}">
              <c16:uniqueId val="{00000000-3C52-4801-9DC8-1F7056589EE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C52-4801-9DC8-1F7056589EE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52.38</c:v>
                </c:pt>
                <c:pt idx="1">
                  <c:v>82.08</c:v>
                </c:pt>
                <c:pt idx="2">
                  <c:v>77.290000000000006</c:v>
                </c:pt>
                <c:pt idx="3">
                  <c:v>70.819999999999993</c:v>
                </c:pt>
                <c:pt idx="4">
                  <c:v>84.98</c:v>
                </c:pt>
              </c:numCache>
            </c:numRef>
          </c:val>
          <c:extLst>
            <c:ext xmlns:c16="http://schemas.microsoft.com/office/drawing/2014/chart" uri="{C3380CC4-5D6E-409C-BE32-E72D297353CC}">
              <c16:uniqueId val="{00000000-2B98-48A4-B327-3C0A4FFA59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2B98-48A4-B327-3C0A4FFA59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338.09</c:v>
                </c:pt>
                <c:pt idx="1">
                  <c:v>214.72</c:v>
                </c:pt>
                <c:pt idx="2">
                  <c:v>228.72</c:v>
                </c:pt>
                <c:pt idx="3">
                  <c:v>250.04</c:v>
                </c:pt>
                <c:pt idx="4">
                  <c:v>200.75</c:v>
                </c:pt>
              </c:numCache>
            </c:numRef>
          </c:val>
          <c:extLst>
            <c:ext xmlns:c16="http://schemas.microsoft.com/office/drawing/2014/chart" uri="{C3380CC4-5D6E-409C-BE32-E72D297353CC}">
              <c16:uniqueId val="{00000000-9BB4-4599-9D61-D3BE06D526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9BB4-4599-9D61-D3BE06D526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66"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南部町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10754</v>
      </c>
      <c r="AM8" s="69"/>
      <c r="AN8" s="69"/>
      <c r="AO8" s="69"/>
      <c r="AP8" s="69"/>
      <c r="AQ8" s="69"/>
      <c r="AR8" s="69"/>
      <c r="AS8" s="69"/>
      <c r="AT8" s="68">
        <f>データ!T6</f>
        <v>114.03</v>
      </c>
      <c r="AU8" s="68"/>
      <c r="AV8" s="68"/>
      <c r="AW8" s="68"/>
      <c r="AX8" s="68"/>
      <c r="AY8" s="68"/>
      <c r="AZ8" s="68"/>
      <c r="BA8" s="68"/>
      <c r="BB8" s="68">
        <f>データ!U6</f>
        <v>94.31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29.92</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3203</v>
      </c>
      <c r="AM10" s="69"/>
      <c r="AN10" s="69"/>
      <c r="AO10" s="69"/>
      <c r="AP10" s="69"/>
      <c r="AQ10" s="69"/>
      <c r="AR10" s="69"/>
      <c r="AS10" s="69"/>
      <c r="AT10" s="68">
        <f>データ!W6</f>
        <v>1.1100000000000001</v>
      </c>
      <c r="AU10" s="68"/>
      <c r="AV10" s="68"/>
      <c r="AW10" s="68"/>
      <c r="AX10" s="68"/>
      <c r="AY10" s="68"/>
      <c r="AZ10" s="68"/>
      <c r="BA10" s="68"/>
      <c r="BB10" s="68">
        <f>データ!X6</f>
        <v>2885.59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Un1fpCazfoxeP0t+xANMOuUa8iw3JyF37jh6hVn3nuJYE+ssOnk5SEgo08Xb56V0gcLB9p8qsue0Kcxs58Uu1g==" saltValue="0eKCMziVmAWUmF7EYXZj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313891</v>
      </c>
      <c r="D6" s="33">
        <f t="shared" si="3"/>
        <v>47</v>
      </c>
      <c r="E6" s="33">
        <f t="shared" si="3"/>
        <v>17</v>
      </c>
      <c r="F6" s="33">
        <f t="shared" si="3"/>
        <v>4</v>
      </c>
      <c r="G6" s="33">
        <f t="shared" si="3"/>
        <v>0</v>
      </c>
      <c r="H6" s="33" t="str">
        <f t="shared" si="3"/>
        <v>鳥取県　南部町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29.92</v>
      </c>
      <c r="Q6" s="34">
        <f t="shared" si="3"/>
        <v>100</v>
      </c>
      <c r="R6" s="34">
        <f t="shared" si="3"/>
        <v>3850</v>
      </c>
      <c r="S6" s="34">
        <f t="shared" si="3"/>
        <v>10754</v>
      </c>
      <c r="T6" s="34">
        <f t="shared" si="3"/>
        <v>114.03</v>
      </c>
      <c r="U6" s="34">
        <f t="shared" si="3"/>
        <v>94.31</v>
      </c>
      <c r="V6" s="34">
        <f t="shared" si="3"/>
        <v>3203</v>
      </c>
      <c r="W6" s="34">
        <f t="shared" si="3"/>
        <v>1.1100000000000001</v>
      </c>
      <c r="X6" s="34">
        <f t="shared" si="3"/>
        <v>2885.59</v>
      </c>
      <c r="Y6" s="35">
        <f>IF(Y7="",NA(),Y7)</f>
        <v>58.03</v>
      </c>
      <c r="Z6" s="35">
        <f t="shared" ref="Z6:AH6" si="4">IF(Z7="",NA(),Z7)</f>
        <v>81.349999999999994</v>
      </c>
      <c r="AA6" s="35">
        <f t="shared" si="4"/>
        <v>80.819999999999993</v>
      </c>
      <c r="AB6" s="35">
        <f t="shared" si="4"/>
        <v>83.17</v>
      </c>
      <c r="AC6" s="35">
        <f t="shared" si="4"/>
        <v>85.29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1313.18</v>
      </c>
      <c r="BG6" s="35">
        <f t="shared" ref="BG6:BO6" si="7">IF(BG7="",NA(),BG7)</f>
        <v>528.05999999999995</v>
      </c>
      <c r="BH6" s="35">
        <f t="shared" si="7"/>
        <v>1.02</v>
      </c>
      <c r="BI6" s="35">
        <f t="shared" si="7"/>
        <v>93.52</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52.38</v>
      </c>
      <c r="BR6" s="35">
        <f t="shared" ref="BR6:BZ6" si="8">IF(BR7="",NA(),BR7)</f>
        <v>82.08</v>
      </c>
      <c r="BS6" s="35">
        <f t="shared" si="8"/>
        <v>77.290000000000006</v>
      </c>
      <c r="BT6" s="35">
        <f t="shared" si="8"/>
        <v>70.819999999999993</v>
      </c>
      <c r="BU6" s="35">
        <f t="shared" si="8"/>
        <v>84.98</v>
      </c>
      <c r="BV6" s="35">
        <f t="shared" si="8"/>
        <v>66.22</v>
      </c>
      <c r="BW6" s="35">
        <f t="shared" si="8"/>
        <v>69.87</v>
      </c>
      <c r="BX6" s="35">
        <f t="shared" si="8"/>
        <v>74.3</v>
      </c>
      <c r="BY6" s="35">
        <f t="shared" si="8"/>
        <v>72.260000000000005</v>
      </c>
      <c r="BZ6" s="35">
        <f t="shared" si="8"/>
        <v>71.84</v>
      </c>
      <c r="CA6" s="34" t="str">
        <f>IF(CA7="","",IF(CA7="-","【-】","【"&amp;SUBSTITUTE(TEXT(CA7,"#,##0.00"),"-","△")&amp;"】"))</f>
        <v>【74.17】</v>
      </c>
      <c r="CB6" s="35">
        <f>IF(CB7="",NA(),CB7)</f>
        <v>338.09</v>
      </c>
      <c r="CC6" s="35">
        <f t="shared" ref="CC6:CK6" si="9">IF(CC7="",NA(),CC7)</f>
        <v>214.72</v>
      </c>
      <c r="CD6" s="35">
        <f t="shared" si="9"/>
        <v>228.72</v>
      </c>
      <c r="CE6" s="35">
        <f t="shared" si="9"/>
        <v>250.04</v>
      </c>
      <c r="CF6" s="35">
        <f t="shared" si="9"/>
        <v>200.75</v>
      </c>
      <c r="CG6" s="35">
        <f t="shared" si="9"/>
        <v>246.72</v>
      </c>
      <c r="CH6" s="35">
        <f t="shared" si="9"/>
        <v>234.96</v>
      </c>
      <c r="CI6" s="35">
        <f t="shared" si="9"/>
        <v>221.81</v>
      </c>
      <c r="CJ6" s="35">
        <f t="shared" si="9"/>
        <v>230.02</v>
      </c>
      <c r="CK6" s="35">
        <f t="shared" si="9"/>
        <v>228.47</v>
      </c>
      <c r="CL6" s="34" t="str">
        <f>IF(CL7="","",IF(CL7="-","【-】","【"&amp;SUBSTITUTE(TEXT(CL7,"#,##0.00"),"-","△")&amp;"】"))</f>
        <v>【218.56】</v>
      </c>
      <c r="CM6" s="35">
        <f>IF(CM7="",NA(),CM7)</f>
        <v>42.91</v>
      </c>
      <c r="CN6" s="35">
        <f t="shared" ref="CN6:CV6" si="10">IF(CN7="",NA(),CN7)</f>
        <v>43.45</v>
      </c>
      <c r="CO6" s="35">
        <f t="shared" si="10"/>
        <v>47.38</v>
      </c>
      <c r="CP6" s="35">
        <f t="shared" si="10"/>
        <v>49.17</v>
      </c>
      <c r="CQ6" s="35">
        <f t="shared" si="10"/>
        <v>51.26</v>
      </c>
      <c r="CR6" s="35">
        <f t="shared" si="10"/>
        <v>41.35</v>
      </c>
      <c r="CS6" s="35">
        <f t="shared" si="10"/>
        <v>42.9</v>
      </c>
      <c r="CT6" s="35">
        <f t="shared" si="10"/>
        <v>43.36</v>
      </c>
      <c r="CU6" s="35">
        <f t="shared" si="10"/>
        <v>42.56</v>
      </c>
      <c r="CV6" s="35">
        <f t="shared" si="10"/>
        <v>42.47</v>
      </c>
      <c r="CW6" s="34" t="str">
        <f>IF(CW7="","",IF(CW7="-","【-】","【"&amp;SUBSTITUTE(TEXT(CW7,"#,##0.00"),"-","△")&amp;"】"))</f>
        <v>【42.86】</v>
      </c>
      <c r="CX6" s="35">
        <f>IF(CX7="",NA(),CX7)</f>
        <v>94.51</v>
      </c>
      <c r="CY6" s="35">
        <f t="shared" ref="CY6:DG6" si="11">IF(CY7="",NA(),CY7)</f>
        <v>95.04</v>
      </c>
      <c r="CZ6" s="35">
        <f t="shared" si="11"/>
        <v>92.8</v>
      </c>
      <c r="DA6" s="35">
        <f t="shared" si="11"/>
        <v>93.55</v>
      </c>
      <c r="DB6" s="35">
        <f t="shared" si="11"/>
        <v>92.88</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313891</v>
      </c>
      <c r="D7" s="37">
        <v>47</v>
      </c>
      <c r="E7" s="37">
        <v>17</v>
      </c>
      <c r="F7" s="37">
        <v>4</v>
      </c>
      <c r="G7" s="37">
        <v>0</v>
      </c>
      <c r="H7" s="37" t="s">
        <v>97</v>
      </c>
      <c r="I7" s="37" t="s">
        <v>98</v>
      </c>
      <c r="J7" s="37" t="s">
        <v>99</v>
      </c>
      <c r="K7" s="37" t="s">
        <v>100</v>
      </c>
      <c r="L7" s="37" t="s">
        <v>101</v>
      </c>
      <c r="M7" s="37" t="s">
        <v>102</v>
      </c>
      <c r="N7" s="38" t="s">
        <v>103</v>
      </c>
      <c r="O7" s="38" t="s">
        <v>104</v>
      </c>
      <c r="P7" s="38">
        <v>29.92</v>
      </c>
      <c r="Q7" s="38">
        <v>100</v>
      </c>
      <c r="R7" s="38">
        <v>3850</v>
      </c>
      <c r="S7" s="38">
        <v>10754</v>
      </c>
      <c r="T7" s="38">
        <v>114.03</v>
      </c>
      <c r="U7" s="38">
        <v>94.31</v>
      </c>
      <c r="V7" s="38">
        <v>3203</v>
      </c>
      <c r="W7" s="38">
        <v>1.1100000000000001</v>
      </c>
      <c r="X7" s="38">
        <v>2885.59</v>
      </c>
      <c r="Y7" s="38">
        <v>58.03</v>
      </c>
      <c r="Z7" s="38">
        <v>81.349999999999994</v>
      </c>
      <c r="AA7" s="38">
        <v>80.819999999999993</v>
      </c>
      <c r="AB7" s="38">
        <v>83.17</v>
      </c>
      <c r="AC7" s="38">
        <v>85.29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1313.18</v>
      </c>
      <c r="BG7" s="38">
        <v>528.05999999999995</v>
      </c>
      <c r="BH7" s="38">
        <v>1.02</v>
      </c>
      <c r="BI7" s="38">
        <v>93.52</v>
      </c>
      <c r="BJ7" s="38">
        <v>0</v>
      </c>
      <c r="BK7" s="38">
        <v>1434.89</v>
      </c>
      <c r="BL7" s="38">
        <v>1298.9100000000001</v>
      </c>
      <c r="BM7" s="38">
        <v>1243.71</v>
      </c>
      <c r="BN7" s="38">
        <v>1194.1500000000001</v>
      </c>
      <c r="BO7" s="38">
        <v>1206.79</v>
      </c>
      <c r="BP7" s="38">
        <v>1218.7</v>
      </c>
      <c r="BQ7" s="38">
        <v>52.38</v>
      </c>
      <c r="BR7" s="38">
        <v>82.08</v>
      </c>
      <c r="BS7" s="38">
        <v>77.290000000000006</v>
      </c>
      <c r="BT7" s="38">
        <v>70.819999999999993</v>
      </c>
      <c r="BU7" s="38">
        <v>84.98</v>
      </c>
      <c r="BV7" s="38">
        <v>66.22</v>
      </c>
      <c r="BW7" s="38">
        <v>69.87</v>
      </c>
      <c r="BX7" s="38">
        <v>74.3</v>
      </c>
      <c r="BY7" s="38">
        <v>72.260000000000005</v>
      </c>
      <c r="BZ7" s="38">
        <v>71.84</v>
      </c>
      <c r="CA7" s="38">
        <v>74.17</v>
      </c>
      <c r="CB7" s="38">
        <v>338.09</v>
      </c>
      <c r="CC7" s="38">
        <v>214.72</v>
      </c>
      <c r="CD7" s="38">
        <v>228.72</v>
      </c>
      <c r="CE7" s="38">
        <v>250.04</v>
      </c>
      <c r="CF7" s="38">
        <v>200.75</v>
      </c>
      <c r="CG7" s="38">
        <v>246.72</v>
      </c>
      <c r="CH7" s="38">
        <v>234.96</v>
      </c>
      <c r="CI7" s="38">
        <v>221.81</v>
      </c>
      <c r="CJ7" s="38">
        <v>230.02</v>
      </c>
      <c r="CK7" s="38">
        <v>228.47</v>
      </c>
      <c r="CL7" s="38">
        <v>218.56</v>
      </c>
      <c r="CM7" s="38">
        <v>42.91</v>
      </c>
      <c r="CN7" s="38">
        <v>43.45</v>
      </c>
      <c r="CO7" s="38">
        <v>47.38</v>
      </c>
      <c r="CP7" s="38">
        <v>49.17</v>
      </c>
      <c r="CQ7" s="38">
        <v>51.26</v>
      </c>
      <c r="CR7" s="38">
        <v>41.35</v>
      </c>
      <c r="CS7" s="38">
        <v>42.9</v>
      </c>
      <c r="CT7" s="38">
        <v>43.36</v>
      </c>
      <c r="CU7" s="38">
        <v>42.56</v>
      </c>
      <c r="CV7" s="38">
        <v>42.47</v>
      </c>
      <c r="CW7" s="38">
        <v>42.86</v>
      </c>
      <c r="CX7" s="38">
        <v>94.51</v>
      </c>
      <c r="CY7" s="38">
        <v>95.04</v>
      </c>
      <c r="CZ7" s="38">
        <v>92.8</v>
      </c>
      <c r="DA7" s="38">
        <v>93.55</v>
      </c>
      <c r="DB7" s="38">
        <v>92.88</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吉村 隆</cp:lastModifiedBy>
  <cp:lastPrinted>2021-01-28T01:13:59Z</cp:lastPrinted>
  <dcterms:created xsi:type="dcterms:W3CDTF">2020-12-04T02:56:41Z</dcterms:created>
  <dcterms:modified xsi:type="dcterms:W3CDTF">2021-01-28T01:58:27Z</dcterms:modified>
  <cp:category/>
</cp:coreProperties>
</file>