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SsN3JAnFXexLz9R+WCYhX7/H9ugrCeJtM6EA5Mtw5FP5VB9YaUSgiQz19GHi0n2TZmaPYmaknm2RU0rbq3MIQ==" workbookSaltValue="dHKlwJf3RJF2Kt1MOJlnY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<sst xmlns="http://schemas.openxmlformats.org/spreadsheetml/2006/main" xmlns:r="http://schemas.openxmlformats.org/officeDocument/2006/relationships" count="116" uniqueCount="116">
  <si>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</si>
  <si>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2"/>
  </si>
  <si>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</si>
  <si>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</si>
  <si>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</si>
  <si>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</si>
  <si>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</si>
  <si>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</si>
  <si>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</si>
  <si>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</si>
  <si>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</si>
  <si>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</si>
  <si>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</si>
  <si>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</si>
  <si>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</si>
  <si>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</si>
  <si>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</si>
  <si>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</si>
  <si>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</si>
  <si>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</si>
  <si>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</si>
  <si>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</si>
  <si>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普及率(％)</t>
  </si>
  <si>
    <t>①収益的収支比率(％)</t>
    <rPh sb="1" eb="4">
      <t>シュウエキテキ</t>
    </rPh>
    <phoneticPr fontId="2"/>
  </si>
  <si>
    <t>施設CD</t>
    <rPh sb="0" eb="2">
      <t>シセツ</t>
    </rPh>
    <phoneticPr fontId="2"/>
  </si>
  <si>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</si>
  <si>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</si>
  <si>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</si>
  <si>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</si>
  <si>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</si>
  <si>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</si>
  <si>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</si>
  <si>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</si>
  <si>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</si>
  <si>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2①</t>
  </si>
  <si>
    <t>類似団体平均値（平均値）</t>
  </si>
  <si>
    <t>【】</t>
  </si>
  <si>
    <t>令和元年度全国平均</t>
    <rPh sb="0" eb="2">
      <t>レイワ</t>
    </rPh>
    <rPh sb="2" eb="4">
      <t>ガンネン</t>
    </rPh>
    <phoneticPr fontId="2"/>
  </si>
  <si>
    <t>-</t>
  </si>
  <si>
    <t>分析欄</t>
    <rPh sb="0" eb="2">
      <t>ブンセキ</t>
    </rPh>
    <rPh sb="2" eb="3">
      <t>ラン</t>
    </rPh>
    <phoneticPr fontId="2"/>
  </si>
  <si>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</si>
  <si>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</si>
  <si>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</si>
  <si>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</si>
  <si>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</si>
  <si>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</si>
  <si>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</si>
  <si>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</si>
  <si>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</si>
  <si>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</si>
  <si>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</si>
  <si>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</si>
  <si>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2"/>
  </si>
  <si>
    <t>2③</t>
  </si>
  <si>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</si>
  <si>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</si>
  <si>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</si>
  <si>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</si>
  <si>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</si>
  <si>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</si>
  <si>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</si>
  <si>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</si>
  <si>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</si>
  <si>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</si>
  <si>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</si>
  <si>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</si>
  <si>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</si>
  <si>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</si>
  <si>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</si>
  <si>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</si>
  <si>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</si>
  <si>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</si>
  <si>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</si>
  <si>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</si>
  <si>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</si>
  <si>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</si>
  <si>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</si>
  <si>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</si>
  <si>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</si>
  <si>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</si>
  <si>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</si>
  <si>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</si>
  <si>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</si>
  <si>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</si>
  <si>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</si>
  <si>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</si>
  <si>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</si>
  <si>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</si>
  <si>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</si>
  <si>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</si>
  <si>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</si>
  <si>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</si>
  <si>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</si>
  <si>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</si>
  <si>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</si>
  <si>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</si>
  <si>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鳥取県　琴浦町</t>
  </si>
  <si>
    <t>法非適用</t>
  </si>
  <si>
    <t>下水道事業</t>
  </si>
  <si>
    <t>農業集落排水</t>
  </si>
  <si>
    <t>F2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</si>
  <si>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</si>
  <si>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</si>
  <si>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</si>
  <si>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</si>
  <si>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</si>
  <si>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</si>
  <si>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</si>
  <si>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</si>
  <si>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</si>
  <si>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</si>
  <si>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</si>
  <si>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</si>
  <si>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使用料水準が低いため収益的収支比率は、100％を割り込んでいる状況である。今後は人口減少に伴い使用料収入が減少するとともに、施設老朽化により維持管理費の増加が見込まれるため、経営改善が必要となる。</t>
  </si>
  <si>
    <t>　供用開始は平成5年度であり管渠の計画的な更新は行っていない。処理施設は老朽設備を事後保全で修繕、更新している。
　今後は施設更新計画を策定し、維持修繕基準をもとに計画的な点検、調査、更新を行う。</t>
  </si>
  <si>
    <t>　経営戦略にもとづき、経営改善に努める。
　使用料収入を増加させるため、未接続世帯に対する接続促進の取り組みを強化し水洗化率の向上を図る。
　施設の計画的な点検、調査を行い、施設更新を行う。その他、契約、物品購入、汚泥処理などを見直し費用の削減に努める。
　人口減少による使用料収入の減少と施設老朽化による修繕、更新費用の増加が見込まれるため、施設の統廃合を含めた経営の効率化を検討する。
　令和4年度を目標に公営企業会計への移行に向けた取り組みを進めており、移行に合わせて適正な使用料収入の水準の見直しを検討する。
　</t>
    <rPh sb="84" eb="85">
      <t>オコナ</t>
    </rPh>
    <rPh sb="189" eb="191">
      <t>ケントウ</t>
    </rPh>
    <rPh sb="196" eb="198">
      <t>レイワ</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</si>
</sst>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67.14</c:v>
                </c:pt>
                <c:pt idx="1">
                  <c:v>80.75</c:v>
                </c:pt>
                <c:pt idx="2">
                  <c:v>79.59</c:v>
                </c:pt>
                <c:pt idx="3">
                  <c:v>78.739999999999995</c:v>
                </c:pt>
                <c:pt idx="4">
                  <c:v>78.48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499.98</c:v>
                </c:pt>
                <c:pt idx="1">
                  <c:v>4640.91</c:v>
                </c:pt>
                <c:pt idx="2">
                  <c:v>154.68</c:v>
                </c:pt>
                <c:pt idx="3">
                  <c:v>170.05</c:v>
                </c:pt>
                <c:pt idx="4">
                  <c:v>121.3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46.17</c:v>
                </c:pt>
                <c:pt idx="1">
                  <c:v>99.49</c:v>
                </c:pt>
                <c:pt idx="2">
                  <c:v>100</c:v>
                </c:pt>
                <c:pt idx="3">
                  <c:v>97.87</c:v>
                </c:pt>
                <c:pt idx="4">
                  <c:v>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333.01</c:v>
                </c:pt>
                <c:pt idx="1">
                  <c:v>156.29</c:v>
                </c:pt>
                <c:pt idx="2">
                  <c:v>164.75</c:v>
                </c:pt>
                <c:pt idx="3">
                  <c:v>161.58000000000001</c:v>
                </c:pt>
                <c:pt idx="4">
                  <c:v>162.6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c:v>
                </c:pt>
                <c:pt idx="1">
                  <c:v>60.15</c:v>
                </c:pt>
                <c:pt idx="2">
                  <c:v>57.77</c:v>
                </c:pt>
                <c:pt idx="3">
                  <c:v>59.41</c:v>
                </c:pt>
                <c:pt idx="4">
                  <c:v>58.74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86.12</c:v>
                </c:pt>
                <c:pt idx="1">
                  <c:v>87.01</c:v>
                </c:pt>
                <c:pt idx="2">
                  <c:v>86.73</c:v>
                </c:pt>
                <c:pt idx="3">
                  <c:v>84.86</c:v>
                </c:pt>
                <c:pt idx="4">
                  <c:v>89.34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28" zoomScale="80" zoomScaleNormal="80" workbookViewId="0">
      <selection activeCell="BR88" sqref="BR8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17274</v>
      </c>
      <c r="AM8" s="22"/>
      <c r="AN8" s="22"/>
      <c r="AO8" s="22"/>
      <c r="AP8" s="22"/>
      <c r="AQ8" s="22"/>
      <c r="AR8" s="22"/>
      <c r="AS8" s="22"/>
      <c r="AT8" s="7">
        <f>データ!T6</f>
        <v>139.97</v>
      </c>
      <c r="AU8" s="7"/>
      <c r="AV8" s="7"/>
      <c r="AW8" s="7"/>
      <c r="AX8" s="7"/>
      <c r="AY8" s="7"/>
      <c r="AZ8" s="7"/>
      <c r="BA8" s="7"/>
      <c r="BB8" s="7">
        <f>データ!U6</f>
        <v>123.41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20.65</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3547</v>
      </c>
      <c r="AM10" s="22"/>
      <c r="AN10" s="22"/>
      <c r="AO10" s="22"/>
      <c r="AP10" s="22"/>
      <c r="AQ10" s="22"/>
      <c r="AR10" s="22"/>
      <c r="AS10" s="22"/>
      <c r="AT10" s="7">
        <f>データ!W6</f>
        <v>6.99</v>
      </c>
      <c r="AU10" s="7"/>
      <c r="AV10" s="7"/>
      <c r="AW10" s="7"/>
      <c r="AX10" s="7"/>
      <c r="AY10" s="7"/>
      <c r="AZ10" s="7"/>
      <c r="BA10" s="7"/>
      <c r="BB10" s="7">
        <f>データ!X6</f>
        <v>507.44</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【765.47】</v>
      </c>
      <c r="I86" s="12" t="str">
        <f>データ!CA6</f>
        <v>【59.59】</v>
      </c>
      <c r="J86" s="12" t="str">
        <f>データ!CL6</f>
        <v>【257.86】</v>
      </c>
      <c r="K86" s="12" t="str">
        <f>データ!CW6</f>
        <v>【51.30】</v>
      </c>
      <c r="L86" s="12" t="str">
        <f>データ!DH6</f>
        <v>【86.22】</v>
      </c>
      <c r="M86" s="12" t="s">
        <v>38</v>
      </c>
      <c r="N86" s="12" t="s">
        <v>38</v>
      </c>
      <c r="O86" s="12" t="str">
        <f>データ!EO6</f>
        <v>【0.02】</v>
      </c>
    </row>
  </sheetData>
  <sheetProtection algorithmName="SHA-512" hashValue="V6Lq8kwhy15FaFQi1d4cxsNk7mpYGsNFovJMWHY+3hXO6vlCZ5us+9k+U40ahdWVM5oFjgZkQqHa6GFzH33FrA==" saltValue="JUCD9syayHGzEy6h+Wva5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313718</v>
      </c>
      <c r="D6" s="65">
        <f t="shared" si="1"/>
        <v>47</v>
      </c>
      <c r="E6" s="65">
        <f t="shared" si="1"/>
        <v>17</v>
      </c>
      <c r="F6" s="65">
        <f t="shared" si="1"/>
        <v>5</v>
      </c>
      <c r="G6" s="65">
        <f t="shared" si="1"/>
        <v>0</v>
      </c>
      <c r="H6" s="65" t="str">
        <f t="shared" si="1"/>
        <v>鳥取県　琴浦町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20.65</v>
      </c>
      <c r="Q6" s="74">
        <f t="shared" si="1"/>
        <v>100</v>
      </c>
      <c r="R6" s="74">
        <f t="shared" si="1"/>
        <v>3850</v>
      </c>
      <c r="S6" s="74">
        <f t="shared" si="1"/>
        <v>17274</v>
      </c>
      <c r="T6" s="74">
        <f t="shared" si="1"/>
        <v>139.97</v>
      </c>
      <c r="U6" s="74">
        <f t="shared" si="1"/>
        <v>123.41</v>
      </c>
      <c r="V6" s="74">
        <f t="shared" si="1"/>
        <v>3547</v>
      </c>
      <c r="W6" s="74">
        <f t="shared" si="1"/>
        <v>6.99</v>
      </c>
      <c r="X6" s="74">
        <f t="shared" si="1"/>
        <v>507.44</v>
      </c>
      <c r="Y6" s="82">
        <f t="shared" ref="Y6:AH6" si="2">IF(Y7="",NA(),Y7)</f>
        <v>67.14</v>
      </c>
      <c r="Z6" s="82">
        <f t="shared" si="2"/>
        <v>80.75</v>
      </c>
      <c r="AA6" s="82">
        <f t="shared" si="2"/>
        <v>79.59</v>
      </c>
      <c r="AB6" s="82">
        <f t="shared" si="2"/>
        <v>78.739999999999995</v>
      </c>
      <c r="AC6" s="82">
        <f t="shared" si="2"/>
        <v>78.48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499.98</v>
      </c>
      <c r="BG6" s="82">
        <f t="shared" si="5"/>
        <v>4640.91</v>
      </c>
      <c r="BH6" s="82">
        <f t="shared" si="5"/>
        <v>154.68</v>
      </c>
      <c r="BI6" s="82">
        <f t="shared" si="5"/>
        <v>170.05</v>
      </c>
      <c r="BJ6" s="82">
        <f t="shared" si="5"/>
        <v>121.3</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46.17</v>
      </c>
      <c r="BR6" s="82">
        <f t="shared" si="6"/>
        <v>99.49</v>
      </c>
      <c r="BS6" s="82">
        <f t="shared" si="6"/>
        <v>100</v>
      </c>
      <c r="BT6" s="82">
        <f t="shared" si="6"/>
        <v>97.87</v>
      </c>
      <c r="BU6" s="82">
        <f t="shared" si="6"/>
        <v>99.99</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333.01</v>
      </c>
      <c r="CC6" s="82">
        <f t="shared" si="7"/>
        <v>156.29</v>
      </c>
      <c r="CD6" s="82">
        <f t="shared" si="7"/>
        <v>164.75</v>
      </c>
      <c r="CE6" s="82">
        <f t="shared" si="7"/>
        <v>161.58000000000001</v>
      </c>
      <c r="CF6" s="82">
        <f t="shared" si="7"/>
        <v>162.6</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60</v>
      </c>
      <c r="CN6" s="82">
        <f t="shared" si="8"/>
        <v>60.15</v>
      </c>
      <c r="CO6" s="82">
        <f t="shared" si="8"/>
        <v>57.77</v>
      </c>
      <c r="CP6" s="82">
        <f t="shared" si="8"/>
        <v>59.41</v>
      </c>
      <c r="CQ6" s="82">
        <f t="shared" si="8"/>
        <v>58.74</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86.12</v>
      </c>
      <c r="CY6" s="82">
        <f t="shared" si="9"/>
        <v>87.01</v>
      </c>
      <c r="CZ6" s="82">
        <f t="shared" si="9"/>
        <v>86.73</v>
      </c>
      <c r="DA6" s="82">
        <f t="shared" si="9"/>
        <v>84.86</v>
      </c>
      <c r="DB6" s="82">
        <f t="shared" si="9"/>
        <v>89.34</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313718</v>
      </c>
      <c r="D7" s="66">
        <v>47</v>
      </c>
      <c r="E7" s="66">
        <v>17</v>
      </c>
      <c r="F7" s="66">
        <v>5</v>
      </c>
      <c r="G7" s="66">
        <v>0</v>
      </c>
      <c r="H7" s="66" t="s">
        <v>96</v>
      </c>
      <c r="I7" s="66" t="s">
        <v>97</v>
      </c>
      <c r="J7" s="66" t="s">
        <v>98</v>
      </c>
      <c r="K7" s="66" t="s">
        <v>99</v>
      </c>
      <c r="L7" s="66" t="s">
        <v>100</v>
      </c>
      <c r="M7" s="66" t="s">
        <v>101</v>
      </c>
      <c r="N7" s="75" t="s">
        <v>38</v>
      </c>
      <c r="O7" s="75" t="s">
        <v>102</v>
      </c>
      <c r="P7" s="75">
        <v>20.65</v>
      </c>
      <c r="Q7" s="75">
        <v>100</v>
      </c>
      <c r="R7" s="75">
        <v>3850</v>
      </c>
      <c r="S7" s="75">
        <v>17274</v>
      </c>
      <c r="T7" s="75">
        <v>139.97</v>
      </c>
      <c r="U7" s="75">
        <v>123.41</v>
      </c>
      <c r="V7" s="75">
        <v>3547</v>
      </c>
      <c r="W7" s="75">
        <v>6.99</v>
      </c>
      <c r="X7" s="75">
        <v>507.44</v>
      </c>
      <c r="Y7" s="75">
        <v>67.14</v>
      </c>
      <c r="Z7" s="75">
        <v>80.75</v>
      </c>
      <c r="AA7" s="75">
        <v>79.59</v>
      </c>
      <c r="AB7" s="75">
        <v>78.739999999999995</v>
      </c>
      <c r="AC7" s="75">
        <v>78.48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499.98</v>
      </c>
      <c r="BG7" s="75">
        <v>4640.91</v>
      </c>
      <c r="BH7" s="75">
        <v>154.68</v>
      </c>
      <c r="BI7" s="75">
        <v>170.05</v>
      </c>
      <c r="BJ7" s="75">
        <v>121.3</v>
      </c>
      <c r="BK7" s="75">
        <v>1081.8</v>
      </c>
      <c r="BL7" s="75">
        <v>974.93</v>
      </c>
      <c r="BM7" s="75">
        <v>855.8</v>
      </c>
      <c r="BN7" s="75">
        <v>789.46</v>
      </c>
      <c r="BO7" s="75">
        <v>826.83</v>
      </c>
      <c r="BP7" s="75">
        <v>765.47</v>
      </c>
      <c r="BQ7" s="75">
        <v>46.17</v>
      </c>
      <c r="BR7" s="75">
        <v>99.49</v>
      </c>
      <c r="BS7" s="75">
        <v>100</v>
      </c>
      <c r="BT7" s="75">
        <v>97.87</v>
      </c>
      <c r="BU7" s="75">
        <v>99.99</v>
      </c>
      <c r="BV7" s="75">
        <v>52.19</v>
      </c>
      <c r="BW7" s="75">
        <v>55.32</v>
      </c>
      <c r="BX7" s="75">
        <v>59.8</v>
      </c>
      <c r="BY7" s="75">
        <v>57.77</v>
      </c>
      <c r="BZ7" s="75">
        <v>57.31</v>
      </c>
      <c r="CA7" s="75">
        <v>59.59</v>
      </c>
      <c r="CB7" s="75">
        <v>333.01</v>
      </c>
      <c r="CC7" s="75">
        <v>156.29</v>
      </c>
      <c r="CD7" s="75">
        <v>164.75</v>
      </c>
      <c r="CE7" s="75">
        <v>161.58000000000001</v>
      </c>
      <c r="CF7" s="75">
        <v>162.6</v>
      </c>
      <c r="CG7" s="75">
        <v>296.14</v>
      </c>
      <c r="CH7" s="75">
        <v>283.17</v>
      </c>
      <c r="CI7" s="75">
        <v>263.76</v>
      </c>
      <c r="CJ7" s="75">
        <v>274.35000000000002</v>
      </c>
      <c r="CK7" s="75">
        <v>273.52</v>
      </c>
      <c r="CL7" s="75">
        <v>257.86</v>
      </c>
      <c r="CM7" s="75">
        <v>60</v>
      </c>
      <c r="CN7" s="75">
        <v>60.15</v>
      </c>
      <c r="CO7" s="75">
        <v>57.77</v>
      </c>
      <c r="CP7" s="75">
        <v>59.41</v>
      </c>
      <c r="CQ7" s="75">
        <v>58.74</v>
      </c>
      <c r="CR7" s="75">
        <v>52.31</v>
      </c>
      <c r="CS7" s="75">
        <v>60.65</v>
      </c>
      <c r="CT7" s="75">
        <v>51.75</v>
      </c>
      <c r="CU7" s="75">
        <v>50.68</v>
      </c>
      <c r="CV7" s="75">
        <v>50.14</v>
      </c>
      <c r="CW7" s="75">
        <v>51.3</v>
      </c>
      <c r="CX7" s="75">
        <v>86.12</v>
      </c>
      <c r="CY7" s="75">
        <v>87.01</v>
      </c>
      <c r="CZ7" s="75">
        <v>86.73</v>
      </c>
      <c r="DA7" s="75">
        <v>84.86</v>
      </c>
      <c r="DB7" s="75">
        <v>89.34</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耒家 紀子</cp:lastModifiedBy>
  <dcterms:created xsi:type="dcterms:W3CDTF">2020-12-04T03:06:41Z</dcterms:created>
  <dcterms:modified xsi:type="dcterms:W3CDTF">2021-01-21T08:59:11Z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2021-01-21T08:59:11Z</vt:filetime>
  </property>
</Properties>
</file>