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職員共有FS\建設水道課\上下水道室\23 ○決算統計\08 経営比較分析表（平成26年度～）\R02\"/>
    </mc:Choice>
  </mc:AlternateContent>
  <workbookProtection workbookAlgorithmName="SHA-512" workbookHashValue="P3llVY+jKm1uLHP6DtTdSKLtnMKy7aLLBw0pjY6/tBlgjeJf2Rh70zFXpaQOyFghS9mfjnIHrWn03YEuCGOc9w==" workbookSaltValue="IZ6LIPDjDXxWPYIF1864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<sst xmlns="http://schemas.openxmlformats.org/spreadsheetml/2006/main" count="241" uniqueCount="119">
  <si>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</si>
  <si>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</si>
  <si>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</si>
  <si>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</si>
  <si>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</si>
  <si>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</si>
  <si>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</si>
  <si>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</si>
  <si>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</si>
  <si>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</si>
  <si>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</si>
  <si>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</si>
  <si>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</si>
  <si>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</si>
  <si>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</si>
  <si>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</si>
  <si>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</si>
  <si>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</si>
  <si>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</si>
  <si>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</si>
  <si>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</si>
  <si>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</si>
  <si>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</si>
  <si>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</si>
  <si>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</si>
  <si>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</si>
  <si>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</si>
  <si>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</si>
  <si>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</si>
  <si>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</si>
  <si>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</si>
  <si>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</si>
  <si>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</si>
  <si>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</si>
  <si>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</si>
  <si>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</si>
  <si>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</si>
  <si>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</si>
  <si>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</si>
  <si>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</si>
  <si>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</si>
  <si>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</si>
  <si>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</si>
  <si>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</si>
  <si>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</si>
  <si>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</si>
  <si>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</si>
  <si>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</si>
  <si>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</si>
  <si>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</si>
  <si>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</si>
  <si>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</si>
  <si>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</si>
  <si>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</si>
  <si>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</si>
  <si>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</si>
  <si>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</si>
  <si>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</si>
  <si>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</si>
  <si>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</si>
  <si>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</si>
  <si>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</si>
  <si>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</si>
  <si>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</si>
  <si>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</si>
  <si>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</si>
  <si>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</si>
  <si>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</si>
  <si>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</si>
  <si>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</si>
  <si>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</si>
  <si>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</si>
  <si>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</si>
  <si>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</si>
  <si>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</si>
  <si>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</si>
  <si>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</si>
  <si>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</si>
  <si>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</si>
  <si>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</si>
  <si>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</si>
  <si>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</si>
  <si>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</si>
  <si>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</si>
  <si>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</si>
  <si>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</si>
  <si>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</si>
  <si>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</si>
  <si>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</si>
  <si>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</si>
  <si>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</si>
  <si>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</si>
  <si>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</si>
  <si>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</si>
  <si>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</si>
  <si>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</si>
  <si>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</si>
  <si>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</si>
  <si>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</si>
  <si>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</si>
  <si>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</si>
  <si>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</si>
  <si>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</si>
  <si>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</si>
  <si>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</si>
  <si>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</si>
  <si>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</si>
  <si>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</si>
  <si>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</si>
  <si>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</si>
  <si>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</si>
  <si>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</si>
  <si>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</si>
  <si>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</si>
  <si>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</si>
  <si>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</si>
  <si>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老朽状況を勘案し維持修繕を行っている。今後も大規模な施設更新は行わず、異常があれば更新する事後保全型の管理を行っていく。</t>
    <rPh sb="36" eb="38">
      <t>イジョウ</t>
    </rPh>
    <rPh sb="42" eb="44">
      <t>コウシン</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</si>
  <si>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</si>
  <si>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⑥汚水処理原価では上昇傾向が続く状況となっている。
　現状では早急な経営改善や規模縮小は困難であるが、引き続き経費の見直しなど費用面の削減や徴収強化を進めるとともに、料金体系の見直しも必要となっている。</t>
    <rPh sb="154" eb="15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</si>
</sst>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A9-436F-A781-F453E31D60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BA9-436F-A781-F453E31D60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6A-4604-A1AB-4C7D87B8D5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F86A-4604-A1AB-4C7D87B8D5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84.91</c:v>
                </c:pt>
                <c:pt idx="1">
                  <c:v>84.71</c:v>
                </c:pt>
                <c:pt idx="2">
                  <c:v>84</c:v>
                </c:pt>
                <c:pt idx="3">
                  <c:v>83.45</c:v>
                </c:pt>
                <c:pt idx="4">
                  <c:v>83.56</c:v>
                </c:pt>
              </c:numCache>
            </c:numRef>
          </c:val>
          <c:extLst>
            <c:ext xmlns:c16="http://schemas.microsoft.com/office/drawing/2014/chart" uri="{C3380CC4-5D6E-409C-BE32-E72D297353CC}">
              <c16:uniqueId val="{00000000-94CB-43B9-9C3E-553F044B7C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94CB-43B9-9C3E-553F044B7C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69.08</c:v>
                </c:pt>
                <c:pt idx="1">
                  <c:v>67.7</c:v>
                </c:pt>
                <c:pt idx="2">
                  <c:v>67.77</c:v>
                </c:pt>
                <c:pt idx="3">
                  <c:v>65.75</c:v>
                </c:pt>
                <c:pt idx="4">
                  <c:v>66.290000000000006</c:v>
                </c:pt>
              </c:numCache>
            </c:numRef>
          </c:val>
          <c:extLst>
            <c:ext xmlns:c16="http://schemas.microsoft.com/office/drawing/2014/chart" uri="{C3380CC4-5D6E-409C-BE32-E72D297353CC}">
              <c16:uniqueId val="{00000000-EB41-4421-B73E-57AEB66026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1-4421-B73E-57AEB66026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8-43CC-98B9-6C22877BBE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8-43CC-98B9-6C22877BBE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A-4371-BE6D-D437F26E52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A-4371-BE6D-D437F26E52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4-4D4B-A19B-B49DAC9809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4-4D4B-A19B-B49DAC9809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0-4628-AABF-43802A96DD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0-4628-AABF-43802A96DD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C-4705-8EE6-ACDEE2E3ED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EABC-4705-8EE6-ACDEE2E3ED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30.24</c:v>
                </c:pt>
                <c:pt idx="1">
                  <c:v>28.93</c:v>
                </c:pt>
                <c:pt idx="2">
                  <c:v>28.84</c:v>
                </c:pt>
                <c:pt idx="3">
                  <c:v>26.86</c:v>
                </c:pt>
                <c:pt idx="4">
                  <c:v>27.12</c:v>
                </c:pt>
              </c:numCache>
            </c:numRef>
          </c:val>
          <c:extLst>
            <c:ext xmlns:c16="http://schemas.microsoft.com/office/drawing/2014/chart" uri="{C3380CC4-5D6E-409C-BE32-E72D297353CC}">
              <c16:uniqueId val="{00000000-9E7E-445F-A091-B4ADF2995A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9E7E-445F-A091-B4ADF2995A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645.13</c:v>
                </c:pt>
                <c:pt idx="1">
                  <c:v>671.04</c:v>
                </c:pt>
                <c:pt idx="2">
                  <c:v>692.82</c:v>
                </c:pt>
                <c:pt idx="3">
                  <c:v>750.2</c:v>
                </c:pt>
                <c:pt idx="4">
                  <c:v>743.43</c:v>
                </c:pt>
              </c:numCache>
            </c:numRef>
          </c:val>
          <c:extLst>
            <c:ext xmlns:c16="http://schemas.microsoft.com/office/drawing/2014/chart" uri="{C3380CC4-5D6E-409C-BE32-E72D297353CC}">
              <c16:uniqueId val="{00000000-D4C4-4EE8-9E87-7F768D8952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D4C4-4EE8-9E87-7F768D8952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三朝町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6450</v>
      </c>
      <c r="AM8" s="51"/>
      <c r="AN8" s="51"/>
      <c r="AO8" s="51"/>
      <c r="AP8" s="51"/>
      <c r="AQ8" s="51"/>
      <c r="AR8" s="51"/>
      <c r="AS8" s="51"/>
      <c r="AT8" s="46">
        <f>データ!T6</f>
        <v>233.52</v>
      </c>
      <c r="AU8" s="46"/>
      <c r="AV8" s="46"/>
      <c r="AW8" s="46"/>
      <c r="AX8" s="46"/>
      <c r="AY8" s="46"/>
      <c r="AZ8" s="46"/>
      <c r="BA8" s="46"/>
      <c r="BB8" s="46">
        <f>データ!U6</f>
        <v>27.62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2.2799999999999998</v>
      </c>
      <c r="Q10" s="46"/>
      <c r="R10" s="46"/>
      <c r="S10" s="46"/>
      <c r="T10" s="46"/>
      <c r="U10" s="46"/>
      <c r="V10" s="46"/>
      <c r="W10" s="46">
        <f>データ!Q6</f>
        <v>100</v>
      </c>
      <c r="X10" s="46"/>
      <c r="Y10" s="46"/>
      <c r="Z10" s="46"/>
      <c r="AA10" s="46"/>
      <c r="AB10" s="46"/>
      <c r="AC10" s="46"/>
      <c r="AD10" s="51">
        <f>データ!R6</f>
        <v>3520</v>
      </c>
      <c r="AE10" s="51"/>
      <c r="AF10" s="51"/>
      <c r="AG10" s="51"/>
      <c r="AH10" s="51"/>
      <c r="AI10" s="51"/>
      <c r="AJ10" s="51"/>
      <c r="AK10" s="2"/>
      <c r="AL10" s="51">
        <f>データ!V6</f>
        <v>146</v>
      </c>
      <c r="AM10" s="51"/>
      <c r="AN10" s="51"/>
      <c r="AO10" s="51"/>
      <c r="AP10" s="51"/>
      <c r="AQ10" s="51"/>
      <c r="AR10" s="51"/>
      <c r="AS10" s="51"/>
      <c r="AT10" s="46">
        <f>データ!W6</f>
        <v>0.13</v>
      </c>
      <c r="AU10" s="46"/>
      <c r="AV10" s="46"/>
      <c r="AW10" s="46"/>
      <c r="AX10" s="46"/>
      <c r="AY10" s="46"/>
      <c r="AZ10" s="46"/>
      <c r="BA10" s="46"/>
      <c r="BB10" s="46">
        <f>データ!X6</f>
        <v>1123.08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43</v>
      </c>
      <c r="N86" s="26" t="s">
        <v>44</v>
      </c>
      <c r="O86" s="26" t="str">
        <f>データ!EO6</f>
        <v>【0.00】</v>
      </c>
    </row>
  </sheetData>
  <sheetProtection algorithmName="SHA-512" hashValue="HWt7fIudMNcGTFProvW/OTgu69/007IalM+aW35zhmg+MLIgqxiGjgzS5OlB5bQNeEOcA6ZYU0Ia1VDzeT0m6A==" saltValue="RvnVImIlCJ2Ox3YYGY0M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313645</v>
      </c>
      <c r="D6" s="33">
        <f t="shared" si="3"/>
        <v>47</v>
      </c>
      <c r="E6" s="33">
        <f t="shared" si="3"/>
        <v>17</v>
      </c>
      <c r="F6" s="33">
        <f t="shared" si="3"/>
        <v>9</v>
      </c>
      <c r="G6" s="33">
        <f t="shared" si="3"/>
        <v>0</v>
      </c>
      <c r="H6" s="33" t="str">
        <f t="shared" si="3"/>
        <v>鳥取県　三朝町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2.2799999999999998</v>
      </c>
      <c r="Q6" s="34">
        <f t="shared" si="3"/>
        <v>100</v>
      </c>
      <c r="R6" s="34">
        <f t="shared" si="3"/>
        <v>3520</v>
      </c>
      <c r="S6" s="34">
        <f t="shared" si="3"/>
        <v>6450</v>
      </c>
      <c r="T6" s="34">
        <f t="shared" si="3"/>
        <v>233.52</v>
      </c>
      <c r="U6" s="34">
        <f t="shared" si="3"/>
        <v>27.62</v>
      </c>
      <c r="V6" s="34">
        <f t="shared" si="3"/>
        <v>146</v>
      </c>
      <c r="W6" s="34">
        <f t="shared" si="3"/>
        <v>0.13</v>
      </c>
      <c r="X6" s="34">
        <f t="shared" si="3"/>
        <v>1123.08</v>
      </c>
      <c r="Y6" s="35">
        <f>IF(Y7="",NA(),Y7)</f>
        <v>69.08</v>
      </c>
      <c r="Z6" s="35">
        <f t="shared" ref="Z6:AH6" si="4">IF(Z7="",NA(),Z7)</f>
        <v>67.7</v>
      </c>
      <c r="AA6" s="35">
        <f t="shared" si="4"/>
        <v>67.77</v>
      </c>
      <c r="AB6" s="35">
        <f t="shared" si="4"/>
        <v>65.75</v>
      </c>
      <c r="AC6" s="35">
        <f t="shared" si="4"/>
        <v>66.290000000000006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2464.06</v>
      </c>
      <c r="BL6" s="35">
        <f t="shared" si="7"/>
        <v>1914.94</v>
      </c>
      <c r="BM6" s="35">
        <f t="shared" si="7"/>
        <v>1759.36</v>
      </c>
      <c r="BN6" s="35">
        <f t="shared" si="7"/>
        <v>1837.88</v>
      </c>
      <c r="BO6" s="35">
        <f t="shared" si="7"/>
        <v>1748.51</v>
      </c>
      <c r="BP6" s="34" t="str">
        <f>IF(BP7="","",IF(BP7="-","【-】","【"&amp;SUBSTITUTE(TEXT(BP7,"#,##0.00"),"-","△")&amp;"】"))</f>
        <v>【1,682.85】</v>
      </c>
      <c r="BQ6" s="35">
        <f>IF(BQ7="",NA(),BQ7)</f>
        <v>30.24</v>
      </c>
      <c r="BR6" s="35">
        <f t="shared" ref="BR6:BZ6" si="8">IF(BR7="",NA(),BR7)</f>
        <v>28.93</v>
      </c>
      <c r="BS6" s="35">
        <f t="shared" si="8"/>
        <v>28.84</v>
      </c>
      <c r="BT6" s="35">
        <f t="shared" si="8"/>
        <v>26.86</v>
      </c>
      <c r="BU6" s="35">
        <f t="shared" si="8"/>
        <v>27.12</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645.13</v>
      </c>
      <c r="CC6" s="35">
        <f t="shared" ref="CC6:CK6" si="9">IF(CC7="",NA(),CC7)</f>
        <v>671.04</v>
      </c>
      <c r="CD6" s="35">
        <f t="shared" si="9"/>
        <v>692.82</v>
      </c>
      <c r="CE6" s="35">
        <f t="shared" si="9"/>
        <v>750.2</v>
      </c>
      <c r="CF6" s="35">
        <f t="shared" si="9"/>
        <v>743.43</v>
      </c>
      <c r="CG6" s="35">
        <f t="shared" si="9"/>
        <v>561.54</v>
      </c>
      <c r="CH6" s="35">
        <f t="shared" si="9"/>
        <v>553.77</v>
      </c>
      <c r="CI6" s="35">
        <f t="shared" si="9"/>
        <v>508.64</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t="str">
        <f t="shared" si="10"/>
        <v>-</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84.91</v>
      </c>
      <c r="CY6" s="35">
        <f t="shared" ref="CY6:DG6" si="11">IF(CY7="",NA(),CY7)</f>
        <v>84.71</v>
      </c>
      <c r="CZ6" s="35">
        <f t="shared" si="11"/>
        <v>84</v>
      </c>
      <c r="DA6" s="35">
        <f t="shared" si="11"/>
        <v>83.45</v>
      </c>
      <c r="DB6" s="35">
        <f t="shared" si="11"/>
        <v>83.56</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313645</v>
      </c>
      <c r="D7" s="37">
        <v>47</v>
      </c>
      <c r="E7" s="37">
        <v>17</v>
      </c>
      <c r="F7" s="37">
        <v>9</v>
      </c>
      <c r="G7" s="37">
        <v>0</v>
      </c>
      <c r="H7" s="37" t="s">
        <v>97</v>
      </c>
      <c r="I7" s="37" t="s">
        <v>98</v>
      </c>
      <c r="J7" s="37" t="s">
        <v>99</v>
      </c>
      <c r="K7" s="37" t="s">
        <v>100</v>
      </c>
      <c r="L7" s="37" t="s">
        <v>101</v>
      </c>
      <c r="M7" s="37" t="s">
        <v>102</v>
      </c>
      <c r="N7" s="38" t="s">
        <v>103</v>
      </c>
      <c r="O7" s="38" t="s">
        <v>104</v>
      </c>
      <c r="P7" s="38">
        <v>2.2799999999999998</v>
      </c>
      <c r="Q7" s="38">
        <v>100</v>
      </c>
      <c r="R7" s="38">
        <v>3520</v>
      </c>
      <c r="S7" s="38">
        <v>6450</v>
      </c>
      <c r="T7" s="38">
        <v>233.52</v>
      </c>
      <c r="U7" s="38">
        <v>27.62</v>
      </c>
      <c r="V7" s="38">
        <v>146</v>
      </c>
      <c r="W7" s="38">
        <v>0.13</v>
      </c>
      <c r="X7" s="38">
        <v>1123.08</v>
      </c>
      <c r="Y7" s="38">
        <v>69.08</v>
      </c>
      <c r="Z7" s="38">
        <v>67.7</v>
      </c>
      <c r="AA7" s="38">
        <v>67.77</v>
      </c>
      <c r="AB7" s="38">
        <v>65.75</v>
      </c>
      <c r="AC7" s="38">
        <v>66.290000000000006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2464.06</v>
      </c>
      <c r="BL7" s="38">
        <v>1914.94</v>
      </c>
      <c r="BM7" s="38">
        <v>1759.36</v>
      </c>
      <c r="BN7" s="38">
        <v>1837.88</v>
      </c>
      <c r="BO7" s="38">
        <v>1748.51</v>
      </c>
      <c r="BP7" s="38">
        <v>1682.85</v>
      </c>
      <c r="BQ7" s="38">
        <v>30.24</v>
      </c>
      <c r="BR7" s="38">
        <v>28.93</v>
      </c>
      <c r="BS7" s="38">
        <v>28.84</v>
      </c>
      <c r="BT7" s="38">
        <v>26.86</v>
      </c>
      <c r="BU7" s="38">
        <v>27.12</v>
      </c>
      <c r="BV7" s="38">
        <v>32.909999999999997</v>
      </c>
      <c r="BW7" s="38">
        <v>34.020000000000003</v>
      </c>
      <c r="BX7" s="38">
        <v>37.200000000000003</v>
      </c>
      <c r="BY7" s="38">
        <v>35.03</v>
      </c>
      <c r="BZ7" s="38">
        <v>34.99</v>
      </c>
      <c r="CA7" s="38">
        <v>36.18</v>
      </c>
      <c r="CB7" s="38">
        <v>645.13</v>
      </c>
      <c r="CC7" s="38">
        <v>671.04</v>
      </c>
      <c r="CD7" s="38">
        <v>692.82</v>
      </c>
      <c r="CE7" s="38">
        <v>750.2</v>
      </c>
      <c r="CF7" s="38">
        <v>743.43</v>
      </c>
      <c r="CG7" s="38">
        <v>561.54</v>
      </c>
      <c r="CH7" s="38">
        <v>553.77</v>
      </c>
      <c r="CI7" s="38">
        <v>508.64</v>
      </c>
      <c r="CJ7" s="38">
        <v>525.22</v>
      </c>
      <c r="CK7" s="38">
        <v>520.91999999999996</v>
      </c>
      <c r="CL7" s="38">
        <v>510.14</v>
      </c>
      <c r="CM7" s="38" t="s">
        <v>103</v>
      </c>
      <c r="CN7" s="38" t="s">
        <v>103</v>
      </c>
      <c r="CO7" s="38" t="s">
        <v>103</v>
      </c>
      <c r="CP7" s="38" t="s">
        <v>103</v>
      </c>
      <c r="CQ7" s="38" t="s">
        <v>103</v>
      </c>
      <c r="CR7" s="38">
        <v>34.92</v>
      </c>
      <c r="CS7" s="38">
        <v>36.44</v>
      </c>
      <c r="CT7" s="38">
        <v>34.29</v>
      </c>
      <c r="CU7" s="38">
        <v>35.340000000000003</v>
      </c>
      <c r="CV7" s="38">
        <v>34.68</v>
      </c>
      <c r="CW7" s="38">
        <v>35.17</v>
      </c>
      <c r="CX7" s="38">
        <v>84.91</v>
      </c>
      <c r="CY7" s="38">
        <v>84.71</v>
      </c>
      <c r="CZ7" s="38">
        <v>84</v>
      </c>
      <c r="DA7" s="38">
        <v>83.45</v>
      </c>
      <c r="DB7" s="38">
        <v>83.56</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