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２年\年報（10月～9月）\HP掲載用（半角英数）\参考統計表\"/>
    </mc:Choice>
  </mc:AlternateContent>
  <bookViews>
    <workbookView xWindow="600" yWindow="120" windowWidth="19395" windowHeight="7830"/>
  </bookViews>
  <sheets>
    <sheet name="市町村別" sheetId="1" r:id="rId1"/>
  </sheets>
  <definedNames>
    <definedName name="_xlnm.Print_Area" localSheetId="0">市町村別!$A$1:$S$44</definedName>
  </definedNames>
  <calcPr calcId="152511" forceFullCalc="1"/>
</workbook>
</file>

<file path=xl/calcChain.xml><?xml version="1.0" encoding="utf-8"?>
<calcChain xmlns="http://schemas.openxmlformats.org/spreadsheetml/2006/main">
  <c r="R37" i="1" l="1"/>
  <c r="Q37" i="1"/>
  <c r="P37" i="1"/>
  <c r="O37" i="1"/>
  <c r="N37" i="1"/>
  <c r="C37" i="1"/>
  <c r="G37" i="1" s="1"/>
  <c r="R36" i="1"/>
  <c r="Q36" i="1"/>
  <c r="P36" i="1"/>
  <c r="O36" i="1"/>
  <c r="N36" i="1"/>
  <c r="C36" i="1"/>
  <c r="K36" i="1" s="1"/>
  <c r="R35" i="1"/>
  <c r="Q35" i="1"/>
  <c r="P35" i="1"/>
  <c r="O35" i="1"/>
  <c r="N35" i="1"/>
  <c r="C35" i="1"/>
  <c r="G35" i="1" s="1"/>
  <c r="R34" i="1"/>
  <c r="Q34" i="1"/>
  <c r="P34" i="1"/>
  <c r="O34" i="1"/>
  <c r="N34" i="1"/>
  <c r="C34" i="1"/>
  <c r="K34" i="1" s="1"/>
  <c r="R33" i="1"/>
  <c r="Q33" i="1"/>
  <c r="P33" i="1"/>
  <c r="O33" i="1"/>
  <c r="N33" i="1"/>
  <c r="C33" i="1"/>
  <c r="G33" i="1" s="1"/>
  <c r="R32" i="1"/>
  <c r="Q32" i="1"/>
  <c r="P32" i="1"/>
  <c r="O32" i="1"/>
  <c r="N32" i="1"/>
  <c r="C32" i="1"/>
  <c r="K32" i="1" s="1"/>
  <c r="R31" i="1"/>
  <c r="Q31" i="1"/>
  <c r="P31" i="1"/>
  <c r="O31" i="1"/>
  <c r="N31" i="1"/>
  <c r="C31" i="1"/>
  <c r="G31" i="1" s="1"/>
  <c r="R30" i="1"/>
  <c r="Q30" i="1"/>
  <c r="P30" i="1"/>
  <c r="O30" i="1"/>
  <c r="N30" i="1"/>
  <c r="C30" i="1"/>
  <c r="K30" i="1" s="1"/>
  <c r="R29" i="1"/>
  <c r="Q29" i="1"/>
  <c r="P29" i="1"/>
  <c r="O29" i="1"/>
  <c r="N29" i="1"/>
  <c r="C29" i="1"/>
  <c r="G29" i="1" s="1"/>
  <c r="R28" i="1"/>
  <c r="Q28" i="1"/>
  <c r="P28" i="1"/>
  <c r="O28" i="1"/>
  <c r="N28" i="1"/>
  <c r="C28" i="1"/>
  <c r="K28" i="1" s="1"/>
  <c r="R27" i="1"/>
  <c r="Q27" i="1"/>
  <c r="P27" i="1"/>
  <c r="O27" i="1"/>
  <c r="N27" i="1"/>
  <c r="C27" i="1"/>
  <c r="M27" i="1" s="1"/>
  <c r="R26" i="1"/>
  <c r="Q26" i="1"/>
  <c r="P26" i="1"/>
  <c r="O26" i="1"/>
  <c r="N26" i="1"/>
  <c r="C26" i="1"/>
  <c r="K26" i="1" s="1"/>
  <c r="R25" i="1"/>
  <c r="Q25" i="1"/>
  <c r="P25" i="1"/>
  <c r="O25" i="1"/>
  <c r="N25" i="1"/>
  <c r="C25" i="1"/>
  <c r="M25" i="1" s="1"/>
  <c r="R24" i="1"/>
  <c r="Q24" i="1"/>
  <c r="P24" i="1"/>
  <c r="O24" i="1"/>
  <c r="N24" i="1"/>
  <c r="C24" i="1"/>
  <c r="M24" i="1" s="1"/>
  <c r="R23" i="1"/>
  <c r="Q23" i="1"/>
  <c r="P23" i="1"/>
  <c r="O23" i="1"/>
  <c r="N23" i="1"/>
  <c r="C23" i="1"/>
  <c r="M23" i="1" s="1"/>
  <c r="R22" i="1"/>
  <c r="Q22" i="1"/>
  <c r="P22" i="1"/>
  <c r="O22" i="1"/>
  <c r="N22" i="1"/>
  <c r="C22" i="1"/>
  <c r="M22" i="1" s="1"/>
  <c r="R21" i="1"/>
  <c r="Q21" i="1"/>
  <c r="P21" i="1"/>
  <c r="O21" i="1"/>
  <c r="N21" i="1"/>
  <c r="C21" i="1"/>
  <c r="M21" i="1" s="1"/>
  <c r="R20" i="1"/>
  <c r="Q20" i="1"/>
  <c r="P20" i="1"/>
  <c r="O20" i="1"/>
  <c r="N20" i="1"/>
  <c r="C20" i="1"/>
  <c r="M20" i="1" s="1"/>
  <c r="R19" i="1"/>
  <c r="Q19" i="1"/>
  <c r="P19" i="1"/>
  <c r="O19" i="1"/>
  <c r="N19" i="1"/>
  <c r="C19" i="1"/>
  <c r="M19" i="1" s="1"/>
  <c r="T15" i="1"/>
  <c r="L15" i="1"/>
  <c r="J15" i="1"/>
  <c r="H15" i="1"/>
  <c r="F15" i="1"/>
  <c r="E15" i="1"/>
  <c r="D15" i="1"/>
  <c r="B15" i="1"/>
  <c r="T14" i="1"/>
  <c r="L14" i="1"/>
  <c r="J14" i="1"/>
  <c r="H14" i="1"/>
  <c r="F14" i="1"/>
  <c r="F18" i="1" s="1"/>
  <c r="E14" i="1"/>
  <c r="E18" i="1" s="1"/>
  <c r="D14" i="1"/>
  <c r="D18" i="1" s="1"/>
  <c r="B14" i="1"/>
  <c r="T13" i="1"/>
  <c r="T17" i="1" s="1"/>
  <c r="L13" i="1"/>
  <c r="J13" i="1"/>
  <c r="J17" i="1" s="1"/>
  <c r="H13" i="1"/>
  <c r="H17" i="1" s="1"/>
  <c r="F13" i="1"/>
  <c r="F17" i="1" s="1"/>
  <c r="E13" i="1"/>
  <c r="E17" i="1" s="1"/>
  <c r="D13" i="1"/>
  <c r="D17" i="1" s="1"/>
  <c r="B13" i="1"/>
  <c r="B17" i="1" s="1"/>
  <c r="T12" i="1"/>
  <c r="L12" i="1"/>
  <c r="J12" i="1"/>
  <c r="H12" i="1"/>
  <c r="F12" i="1"/>
  <c r="E12" i="1"/>
  <c r="D12" i="1"/>
  <c r="B12" i="1"/>
  <c r="B10" i="1" s="1"/>
  <c r="B8" i="1" s="1"/>
  <c r="T11" i="1"/>
  <c r="T10" i="1" s="1"/>
  <c r="L11" i="1"/>
  <c r="J11" i="1"/>
  <c r="H11" i="1"/>
  <c r="F11" i="1"/>
  <c r="E11" i="1"/>
  <c r="E16" i="1" s="1"/>
  <c r="D11" i="1"/>
  <c r="C11" i="1"/>
  <c r="B11" i="1"/>
  <c r="T9" i="1"/>
  <c r="L9" i="1"/>
  <c r="J9" i="1"/>
  <c r="H9" i="1"/>
  <c r="F9" i="1"/>
  <c r="E9" i="1"/>
  <c r="D9" i="1"/>
  <c r="B9" i="1"/>
  <c r="I25" i="1" l="1"/>
  <c r="I33" i="1"/>
  <c r="T8" i="1"/>
  <c r="R12" i="1"/>
  <c r="Q15" i="1"/>
  <c r="I19" i="1"/>
  <c r="K25" i="1"/>
  <c r="P9" i="1"/>
  <c r="K19" i="1"/>
  <c r="Q11" i="1"/>
  <c r="J10" i="1"/>
  <c r="J8" i="1" s="1"/>
  <c r="I23" i="1"/>
  <c r="I37" i="1"/>
  <c r="Q9" i="1"/>
  <c r="R14" i="1"/>
  <c r="I21" i="1"/>
  <c r="K23" i="1"/>
  <c r="I29" i="1"/>
  <c r="K37" i="1"/>
  <c r="N11" i="1"/>
  <c r="T16" i="1"/>
  <c r="T18" i="1"/>
  <c r="K21" i="1"/>
  <c r="K31" i="1"/>
  <c r="P11" i="1"/>
  <c r="Q13" i="1"/>
  <c r="G27" i="1"/>
  <c r="K29" i="1"/>
  <c r="K33" i="1"/>
  <c r="P13" i="1"/>
  <c r="F10" i="1"/>
  <c r="F8" i="1" s="1"/>
  <c r="K11" i="1"/>
  <c r="F16" i="1"/>
  <c r="G19" i="1"/>
  <c r="G21" i="1"/>
  <c r="G23" i="1"/>
  <c r="G25" i="1"/>
  <c r="I27" i="1"/>
  <c r="I31" i="1"/>
  <c r="I35" i="1"/>
  <c r="B18" i="1"/>
  <c r="H18" i="1"/>
  <c r="N18" i="1" s="1"/>
  <c r="N15" i="1"/>
  <c r="P15" i="1"/>
  <c r="K27" i="1"/>
  <c r="K35" i="1"/>
  <c r="P17" i="1"/>
  <c r="L16" i="1"/>
  <c r="R11" i="1"/>
  <c r="L10" i="1"/>
  <c r="L8" i="1" s="1"/>
  <c r="M11" i="1"/>
  <c r="R13" i="1"/>
  <c r="B16" i="1"/>
  <c r="Q10" i="1"/>
  <c r="Q12" i="1"/>
  <c r="O12" i="1"/>
  <c r="N17" i="1"/>
  <c r="L18" i="1"/>
  <c r="O15" i="1"/>
  <c r="J16" i="1"/>
  <c r="R15" i="1"/>
  <c r="Q14" i="1"/>
  <c r="O14" i="1"/>
  <c r="O9" i="1"/>
  <c r="O11" i="1"/>
  <c r="H16" i="1"/>
  <c r="H10" i="1"/>
  <c r="P10" i="1" s="1"/>
  <c r="I11" i="1"/>
  <c r="O13" i="1"/>
  <c r="R9" i="1"/>
  <c r="D16" i="1"/>
  <c r="D10" i="1"/>
  <c r="D8" i="1" s="1"/>
  <c r="P12" i="1"/>
  <c r="N12" i="1"/>
  <c r="O17" i="1"/>
  <c r="Q17" i="1"/>
  <c r="P14" i="1"/>
  <c r="N14" i="1"/>
  <c r="L17" i="1"/>
  <c r="J18" i="1"/>
  <c r="K20" i="1"/>
  <c r="C9" i="1"/>
  <c r="I9" i="1" s="1"/>
  <c r="G20" i="1"/>
  <c r="I20" i="1"/>
  <c r="K22" i="1"/>
  <c r="G22" i="1"/>
  <c r="I22" i="1"/>
  <c r="K24" i="1"/>
  <c r="I24" i="1"/>
  <c r="G24" i="1"/>
  <c r="C12" i="1"/>
  <c r="K12" i="1" s="1"/>
  <c r="M28" i="1"/>
  <c r="G30" i="1"/>
  <c r="G34" i="1"/>
  <c r="N9" i="1"/>
  <c r="N13" i="1"/>
  <c r="I26" i="1"/>
  <c r="I28" i="1"/>
  <c r="M29" i="1"/>
  <c r="I30" i="1"/>
  <c r="M31" i="1"/>
  <c r="I32" i="1"/>
  <c r="M33" i="1"/>
  <c r="I34" i="1"/>
  <c r="M35" i="1"/>
  <c r="I36" i="1"/>
  <c r="M37" i="1"/>
  <c r="M26" i="1"/>
  <c r="M30" i="1"/>
  <c r="M32" i="1"/>
  <c r="M34" i="1"/>
  <c r="M36" i="1"/>
  <c r="C14" i="1"/>
  <c r="K14" i="1" s="1"/>
  <c r="G26" i="1"/>
  <c r="G28" i="1"/>
  <c r="G32" i="1"/>
  <c r="G36" i="1"/>
  <c r="E10" i="1"/>
  <c r="E8" i="1" s="1"/>
  <c r="G11" i="1"/>
  <c r="C13" i="1"/>
  <c r="C17" i="1" s="1"/>
  <c r="C15" i="1"/>
  <c r="Q8" i="1" l="1"/>
  <c r="N16" i="1"/>
  <c r="M13" i="1"/>
  <c r="I13" i="1"/>
  <c r="G12" i="1"/>
  <c r="P16" i="1"/>
  <c r="K15" i="1"/>
  <c r="G15" i="1"/>
  <c r="M14" i="1"/>
  <c r="I14" i="1"/>
  <c r="C18" i="1"/>
  <c r="M18" i="1" s="1"/>
  <c r="R8" i="1"/>
  <c r="M15" i="1"/>
  <c r="R16" i="1"/>
  <c r="K13" i="1"/>
  <c r="G13" i="1"/>
  <c r="Q18" i="1"/>
  <c r="O18" i="1"/>
  <c r="K18" i="1"/>
  <c r="G14" i="1"/>
  <c r="N10" i="1"/>
  <c r="P18" i="1"/>
  <c r="O10" i="1"/>
  <c r="K9" i="1"/>
  <c r="M9" i="1"/>
  <c r="Q16" i="1"/>
  <c r="O16" i="1"/>
  <c r="K16" i="1"/>
  <c r="G9" i="1"/>
  <c r="I15" i="1"/>
  <c r="M12" i="1"/>
  <c r="I12" i="1"/>
  <c r="C10" i="1"/>
  <c r="C8" i="1" s="1"/>
  <c r="C16" i="1"/>
  <c r="G16" i="1" s="1"/>
  <c r="R17" i="1"/>
  <c r="M17" i="1"/>
  <c r="H8" i="1"/>
  <c r="R18" i="1"/>
  <c r="R10" i="1"/>
  <c r="M10" i="1" l="1"/>
  <c r="I16" i="1"/>
  <c r="I10" i="1"/>
  <c r="K8" i="1"/>
  <c r="G8" i="1"/>
  <c r="M8" i="1"/>
  <c r="I17" i="1"/>
  <c r="G17" i="1"/>
  <c r="K17" i="1"/>
  <c r="G10" i="1"/>
  <c r="K10" i="1"/>
  <c r="I8" i="1"/>
  <c r="N8" i="1"/>
  <c r="P8" i="1"/>
  <c r="O8" i="1"/>
  <c r="M16" i="1"/>
  <c r="G18" i="1"/>
  <c r="I18" i="1"/>
</calcChain>
</file>

<file path=xl/sharedStrings.xml><?xml version="1.0" encoding="utf-8"?>
<sst xmlns="http://schemas.openxmlformats.org/spreadsheetml/2006/main" count="66" uniqueCount="59">
  <si>
    <t>構成比</t>
    <rPh sb="0" eb="3">
      <t>コウセイヒ</t>
    </rPh>
    <phoneticPr fontId="1"/>
  </si>
  <si>
    <t>うち75歳以上</t>
    <rPh sb="4" eb="5">
      <t>サイ</t>
    </rPh>
    <rPh sb="5" eb="7">
      <t>イジョウ</t>
    </rPh>
    <phoneticPr fontId="1"/>
  </si>
  <si>
    <t>実数</t>
    <rPh sb="0" eb="2">
      <t>ジッスウ</t>
    </rPh>
    <phoneticPr fontId="1"/>
  </si>
  <si>
    <t>年齢構成指数</t>
    <rPh sb="0" eb="2">
      <t>ネンレイ</t>
    </rPh>
    <rPh sb="2" eb="4">
      <t>コウセイ</t>
    </rPh>
    <rPh sb="4" eb="6">
      <t>シスウ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</si>
  <si>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</si>
  <si>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</si>
  <si>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</si>
  <si>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3">
      <t>ロウネンカ</t>
    </rPh>
    <rPh sb="3" eb="5">
      <t>シスウ</t>
    </rPh>
    <phoneticPr fontId="1"/>
  </si>
  <si>
    <t>　【注】</t>
    <rPh sb="2" eb="3">
      <t>チュウ</t>
    </rPh>
    <phoneticPr fontId="1"/>
  </si>
  <si>
    <t>　　　年少人口指数　＝　年少人口　÷　生産年齢人口　×　１００</t>
    <rPh sb="3" eb="5">
      <t>ネンショウ</t>
    </rPh>
    <rPh sb="5" eb="7">
      <t>ジンコウ</t>
    </rPh>
    <rPh sb="7" eb="9">
      <t>シスウ</t>
    </rPh>
    <rPh sb="12" eb="14">
      <t>ネンショウ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</si>
  <si>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老年人口指数　＝　老年人口　÷　生産年齢人口　×　１００</t>
    <rPh sb="3" eb="5">
      <t>ロウネン</t>
    </rPh>
    <rPh sb="5" eb="7">
      <t>ジンコウ</t>
    </rPh>
    <rPh sb="7" eb="9">
      <t>シスウ</t>
    </rPh>
    <rPh sb="12" eb="14">
      <t>ロウネン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</si>
  <si>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従属人口指数　＝　（年少人口＋老年人口）　÷　生産年齢人口　×　１００</t>
    <rPh sb="3" eb="5">
      <t>ジュウゾク</t>
    </rPh>
    <rPh sb="5" eb="7">
      <t>ジンコウ</t>
    </rPh>
    <rPh sb="7" eb="9">
      <t>シスウ</t>
    </rPh>
    <rPh sb="13" eb="15">
      <t>ネンショウ</t>
    </rPh>
    <rPh sb="15" eb="17">
      <t>ジンコウ</t>
    </rPh>
    <rPh sb="18" eb="20">
      <t>ロウネン</t>
    </rPh>
    <rPh sb="20" eb="22">
      <t>ジンコウ</t>
    </rPh>
    <rPh sb="26" eb="28">
      <t>セイサン</t>
    </rPh>
    <rPh sb="28" eb="30">
      <t>ネンレイ</t>
    </rPh>
    <rPh sb="30" eb="32">
      <t>ジンコウ</t>
    </rPh>
    <phoneticPr fontId="1"/>
  </si>
  <si>
    <t>　　　老年化指数　＝　老年人口　÷　年少人口　×　１００</t>
    <rPh sb="3" eb="6">
      <t>ロウネンカ</t>
    </rPh>
    <rPh sb="6" eb="8">
      <t>シスウ</t>
    </rPh>
    <rPh sb="11" eb="13">
      <t>ロウネン</t>
    </rPh>
    <rPh sb="13" eb="15">
      <t>ジンコウ</t>
    </rPh>
    <rPh sb="18" eb="20">
      <t>ネンショウ</t>
    </rPh>
    <rPh sb="20" eb="22">
      <t>ジンコウ</t>
    </rPh>
    <phoneticPr fontId="1"/>
  </si>
  <si>
    <t>　２　少数第２位以下を四捨五入しているため、合計しても１００％にならない場合がある。</t>
    <rPh sb="3" eb="5">
      <t>ショウスウ</t>
    </rPh>
    <rPh sb="5" eb="6">
      <t>ダイ</t>
    </rPh>
    <rPh sb="7" eb="8">
      <t>イ</t>
    </rPh>
    <rPh sb="8" eb="10">
      <t>イカ</t>
    </rPh>
    <rPh sb="11" eb="15">
      <t>シシャゴニュウ</t>
    </rPh>
    <rPh sb="22" eb="24">
      <t>ゴウケイ</t>
    </rPh>
    <rPh sb="36" eb="38">
      <t>バアイ</t>
    </rPh>
    <phoneticPr fontId="1"/>
  </si>
  <si>
    <t>※１　推計世帯数及び推計人口総数は１日現在。</t>
    <rPh sb="3" eb="5">
      <t>スイケイ</t>
    </rPh>
    <rPh sb="5" eb="8">
      <t>セタイスウ</t>
    </rPh>
    <rPh sb="8" eb="9">
      <t>オヨ</t>
    </rPh>
    <rPh sb="10" eb="12">
      <t>スイケイ</t>
    </rPh>
    <rPh sb="12" eb="14">
      <t>ジンコウ</t>
    </rPh>
    <rPh sb="14" eb="16">
      <t>ソウスウ</t>
    </rPh>
    <rPh sb="18" eb="19">
      <t>ヒ</t>
    </rPh>
    <rPh sb="19" eb="21">
      <t>ゲンザイ</t>
    </rPh>
    <phoneticPr fontId="1"/>
  </si>
  <si>
    <t>地域</t>
    <rPh sb="0" eb="2">
      <t>チイキ</t>
    </rPh>
    <phoneticPr fontId="1"/>
  </si>
  <si>
    <t>推計世帯数</t>
    <rPh sb="0" eb="2">
      <t>スイケイ</t>
    </rPh>
    <rPh sb="2" eb="5">
      <t>セタイスウ</t>
    </rPh>
    <phoneticPr fontId="1"/>
  </si>
  <si>
    <t>推計人口</t>
    <rPh sb="0" eb="2">
      <t>スイケイ</t>
    </rPh>
    <rPh sb="2" eb="4">
      <t>ジンコウ</t>
    </rPh>
    <phoneticPr fontId="1"/>
  </si>
  <si>
    <t>年齢別（3区分）人口</t>
    <rPh sb="0" eb="3">
      <t>ネンレイベツ</t>
    </rPh>
    <rPh sb="5" eb="7">
      <t>クブン</t>
    </rPh>
    <rPh sb="8" eb="10">
      <t>ジンコウ</t>
    </rPh>
    <phoneticPr fontId="1"/>
  </si>
  <si>
    <t>年少人口</t>
    <rPh sb="0" eb="2">
      <t>ネンショウ</t>
    </rPh>
    <rPh sb="2" eb="4">
      <t>ジンコウ</t>
    </rPh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</si>
  <si>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</si>
  <si>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</si>
  <si>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</si>
  <si>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</si>
  <si>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</si>
  <si>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（0～14歳）</t>
    <rPh sb="5" eb="6">
      <t>サイ</t>
    </rPh>
    <phoneticPr fontId="1"/>
  </si>
  <si>
    <t>（15～64歳）</t>
    <rPh sb="6" eb="7">
      <t>サイ</t>
    </rPh>
    <phoneticPr fontId="1"/>
  </si>
  <si>
    <t>年齢不詳</t>
    <rPh sb="0" eb="4">
      <t>ネンレイフショウ</t>
    </rPh>
    <phoneticPr fontId="1"/>
  </si>
  <si>
    <t>県計</t>
    <rPh sb="0" eb="2">
      <t>ケンケイ</t>
    </rPh>
    <phoneticPr fontId="1"/>
  </si>
  <si>
    <t>市計</t>
    <rPh sb="0" eb="1">
      <t>シ</t>
    </rPh>
    <rPh sb="1" eb="2">
      <t>ケイ</t>
    </rPh>
    <phoneticPr fontId="1"/>
  </si>
  <si>
    <t>郡計</t>
    <rPh sb="0" eb="1">
      <t>グン</t>
    </rPh>
    <rPh sb="1" eb="2">
      <t>ケイ</t>
    </rPh>
    <phoneticPr fontId="1"/>
  </si>
  <si>
    <t>岩美郡</t>
    <rPh sb="0" eb="3">
      <t>イワミグン</t>
    </rPh>
    <phoneticPr fontId="1"/>
  </si>
  <si>
    <t>八頭郡</t>
    <rPh sb="0" eb="3">
      <t>ヤズグン</t>
    </rPh>
    <phoneticPr fontId="1"/>
  </si>
  <si>
    <t>東伯郡</t>
    <rPh sb="0" eb="3">
      <t>トウハクグン</t>
    </rPh>
    <phoneticPr fontId="1"/>
  </si>
  <si>
    <t>西伯郡</t>
    <rPh sb="0" eb="3">
      <t>サイハクグン</t>
    </rPh>
    <phoneticPr fontId="1"/>
  </si>
  <si>
    <t>日野郡</t>
    <rPh sb="0" eb="3">
      <t>ヒノグン</t>
    </rPh>
    <phoneticPr fontId="1"/>
  </si>
  <si>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</si>
  <si>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</si>
  <si>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</si>
  <si>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鳥取市</t>
    <rPh sb="0" eb="3">
      <t>トットリシ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</si>
  <si>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</si>
  <si>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</si>
  <si>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</si>
  <si>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</si>
  <si>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</si>
  <si>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智頭町</t>
    <rPh sb="0" eb="3">
      <t>チヅチョウ</t>
    </rPh>
    <phoneticPr fontId="1"/>
  </si>
  <si>
    <t>八頭町</t>
    <rPh sb="0" eb="3">
      <t>ヤズチョウ</t>
    </rPh>
    <phoneticPr fontId="1"/>
  </si>
  <si>
    <t>三朝町</t>
    <rPh sb="0" eb="3">
      <t>ミササチョウ</t>
    </rPh>
    <phoneticPr fontId="1"/>
  </si>
  <si>
    <t>湯梨浜町</t>
    <rPh sb="0" eb="4">
      <t>ユリハマチョウ</t>
    </rPh>
    <phoneticPr fontId="1"/>
  </si>
  <si>
    <t>琴浦町</t>
    <rPh sb="0" eb="3">
      <t>コトウラチョウ</t>
    </rPh>
    <phoneticPr fontId="1"/>
  </si>
  <si>
    <t>北栄町</t>
    <rPh sb="0" eb="3">
      <t>ホクエイチョウ</t>
    </rPh>
    <phoneticPr fontId="1"/>
  </si>
  <si>
    <t>日吉津村</t>
    <rPh sb="0" eb="4">
      <t>ヒエヅソン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</si>
  <si>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</si>
  <si>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</si>
  <si>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</si>
  <si>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日南町</t>
    <rPh sb="0" eb="3">
      <t>ニチナンチョウ</t>
    </rPh>
    <phoneticPr fontId="1"/>
  </si>
  <si>
    <t>日野町</t>
    <rPh sb="0" eb="3">
      <t>ヒノチョウ</t>
    </rPh>
    <phoneticPr fontId="1"/>
  </si>
  <si>
    <t>江府町</t>
    <rPh sb="0" eb="3">
      <t>コウフチョウ</t>
    </rPh>
    <phoneticPr fontId="1"/>
  </si>
  <si>
    <t>第３表　市町村別、男女別、３区分年齢別人口と世帯数</t>
    <rPh sb="0" eb="1">
      <t>ダイ</t>
    </rPh>
    <rPh sb="2" eb="3">
      <t>ヒョウ</t>
    </rPh>
    <rPh sb="4" eb="7">
      <t>シチョウソン</t>
    </rPh>
    <rPh sb="7" eb="8">
      <t>ベツ</t>
    </rPh>
    <rPh sb="9" eb="12">
      <t>ダンジョベツ</t>
    </rPh>
    <rPh sb="14" eb="16">
      <t>クブン</t>
    </rPh>
    <rPh sb="16" eb="19">
      <t>ネンレイベツ</t>
    </rPh>
    <rPh sb="19" eb="21">
      <t>ジンコウ</t>
    </rPh>
    <rPh sb="22" eb="25">
      <t>セタイスウ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</si>
</sst>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0.00_);[Red]\(0.00\)"/>
    <numFmt numFmtId="179" formatCode="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5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4" fillId="0" borderId="24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1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78" fontId="0" fillId="0" borderId="5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12" xfId="0" applyNumberFormat="1" applyBorder="1">
      <alignment vertical="center"/>
    </xf>
    <xf numFmtId="178" fontId="0" fillId="0" borderId="6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21" xfId="0" applyNumberFormat="1" applyBorder="1">
      <alignment vertical="center"/>
    </xf>
    <xf numFmtId="178" fontId="0" fillId="0" borderId="7" xfId="0" applyNumberFormat="1" applyBorder="1">
      <alignment vertical="center"/>
    </xf>
    <xf numFmtId="179" fontId="0" fillId="0" borderId="22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23" xfId="0" applyNumberFormat="1" applyBorder="1">
      <alignment vertical="center"/>
    </xf>
    <xf numFmtId="178" fontId="0" fillId="0" borderId="8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19" xfId="0" applyNumberFormat="1" applyBorder="1">
      <alignment vertical="center"/>
    </xf>
    <xf numFmtId="178" fontId="0" fillId="0" borderId="9" xfId="0" applyNumberFormat="1" applyBorder="1">
      <alignment vertical="center"/>
    </xf>
    <xf numFmtId="179" fontId="0" fillId="0" borderId="13" xfId="0" applyNumberFormat="1" applyBorder="1">
      <alignment vertical="center"/>
    </xf>
    <xf numFmtId="179" fontId="0" fillId="0" borderId="15" xfId="0" applyNumberFormat="1" applyBorder="1">
      <alignment vertical="center"/>
    </xf>
    <xf numFmtId="179" fontId="0" fillId="0" borderId="14" xfId="0" applyNumberFormat="1" applyBorder="1">
      <alignment vertical="center"/>
    </xf>
    <xf numFmtId="178" fontId="0" fillId="0" borderId="4" xfId="0" applyNumberFormat="1" applyBorder="1">
      <alignment vertical="center"/>
    </xf>
    <xf numFmtId="179" fontId="0" fillId="0" borderId="16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17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Normal="100" zoomScaleSheetLayoutView="100" workbookViewId="0">
      <selection activeCell="A3" sqref="A3"/>
    </sheetView>
  </sheetViews>
  <sheetFormatPr defaultRowHeight="13.5" x14ac:dyDescent="0.15"/>
  <cols>
    <col min="1" max="6" width="8.625" customWidth="1"/>
    <col min="7" max="7" width="6.625" customWidth="1"/>
    <col min="8" max="8" width="8.625" customWidth="1"/>
    <col min="9" max="9" width="6.625" customWidth="1"/>
    <col min="10" max="12" width="8.625" customWidth="1"/>
    <col min="13" max="13" width="6.625" customWidth="1"/>
    <col min="19" max="19" width="5.625" customWidth="1"/>
    <col min="20" max="20" width="0" hidden="1" customWidth="1"/>
  </cols>
  <sheetData>
    <row r="1" spans="1:20" x14ac:dyDescent="0.15">
      <c r="G1" s="1"/>
    </row>
    <row r="2" spans="1:20" x14ac:dyDescent="0.15">
      <c r="A2" t="s">
        <v>58</v>
      </c>
    </row>
    <row r="4" spans="1:20" ht="13.5" customHeight="1" x14ac:dyDescent="0.15">
      <c r="A4" s="72" t="s">
        <v>15</v>
      </c>
      <c r="B4" s="67" t="s">
        <v>16</v>
      </c>
      <c r="C4" s="66" t="s">
        <v>17</v>
      </c>
      <c r="D4" s="72"/>
      <c r="E4" s="72"/>
      <c r="F4" s="75" t="s">
        <v>18</v>
      </c>
      <c r="G4" s="76"/>
      <c r="H4" s="76"/>
      <c r="I4" s="76"/>
      <c r="J4" s="76"/>
      <c r="K4" s="76"/>
      <c r="L4" s="76"/>
      <c r="M4" s="77"/>
      <c r="N4" s="64" t="s">
        <v>3</v>
      </c>
      <c r="O4" s="65"/>
      <c r="P4" s="65"/>
      <c r="Q4" s="65"/>
      <c r="R4" s="66"/>
    </row>
    <row r="5" spans="1:20" ht="13.5" customHeight="1" x14ac:dyDescent="0.15">
      <c r="A5" s="73"/>
      <c r="B5" s="68"/>
      <c r="C5" s="32"/>
      <c r="D5" s="32"/>
      <c r="E5" s="32"/>
      <c r="F5" s="64" t="s">
        <v>19</v>
      </c>
      <c r="G5" s="66"/>
      <c r="H5" s="64" t="s">
        <v>20</v>
      </c>
      <c r="I5" s="66"/>
      <c r="J5" s="64" t="s">
        <v>21</v>
      </c>
      <c r="K5" s="65"/>
      <c r="L5" s="65"/>
      <c r="M5" s="66"/>
      <c r="N5" s="67" t="s">
        <v>4</v>
      </c>
      <c r="O5" s="67" t="s">
        <v>5</v>
      </c>
      <c r="P5" s="67" t="s">
        <v>6</v>
      </c>
      <c r="Q5" s="24" t="s">
        <v>7</v>
      </c>
      <c r="R5" s="22"/>
    </row>
    <row r="6" spans="1:20" ht="13.5" customHeight="1" x14ac:dyDescent="0.15">
      <c r="A6" s="73"/>
      <c r="B6" s="68"/>
      <c r="C6" s="33" t="s">
        <v>22</v>
      </c>
      <c r="D6" s="33" t="s">
        <v>23</v>
      </c>
      <c r="E6" s="33" t="s">
        <v>24</v>
      </c>
      <c r="F6" s="70" t="s">
        <v>25</v>
      </c>
      <c r="G6" s="71"/>
      <c r="H6" s="70" t="s">
        <v>26</v>
      </c>
      <c r="I6" s="71"/>
      <c r="J6" s="34"/>
      <c r="K6" s="21"/>
      <c r="L6" s="75" t="s">
        <v>1</v>
      </c>
      <c r="M6" s="77"/>
      <c r="N6" s="68"/>
      <c r="O6" s="68"/>
      <c r="P6" s="68"/>
      <c r="Q6" s="25"/>
      <c r="R6" s="67" t="s">
        <v>1</v>
      </c>
    </row>
    <row r="7" spans="1:20" x14ac:dyDescent="0.15">
      <c r="A7" s="74"/>
      <c r="B7" s="69"/>
      <c r="C7" s="35"/>
      <c r="D7" s="33"/>
      <c r="E7" s="33"/>
      <c r="F7" s="2" t="s">
        <v>2</v>
      </c>
      <c r="G7" s="2" t="s">
        <v>0</v>
      </c>
      <c r="H7" s="2" t="s">
        <v>2</v>
      </c>
      <c r="I7" s="2" t="s">
        <v>0</v>
      </c>
      <c r="J7" s="2" t="s">
        <v>2</v>
      </c>
      <c r="K7" s="2" t="s">
        <v>0</v>
      </c>
      <c r="L7" s="2" t="s">
        <v>2</v>
      </c>
      <c r="M7" s="2" t="s">
        <v>0</v>
      </c>
      <c r="N7" s="69"/>
      <c r="O7" s="69"/>
      <c r="P7" s="69"/>
      <c r="Q7" s="26"/>
      <c r="R7" s="69"/>
      <c r="T7" t="s">
        <v>27</v>
      </c>
    </row>
    <row r="8" spans="1:20" ht="18" customHeight="1" x14ac:dyDescent="0.15">
      <c r="A8" s="3" t="s">
        <v>28</v>
      </c>
      <c r="B8" s="4">
        <f>B9+B10</f>
        <v>221443</v>
      </c>
      <c r="C8" s="4">
        <f>C9+C10</f>
        <v>551402</v>
      </c>
      <c r="D8" s="4">
        <f>D9+D10</f>
        <v>263656</v>
      </c>
      <c r="E8" s="4">
        <f>E9+E10</f>
        <v>287746</v>
      </c>
      <c r="F8" s="4">
        <f>F9+F10</f>
        <v>68595</v>
      </c>
      <c r="G8" s="36">
        <f>F8/(C8-T8)*100</f>
        <v>12.539325349746544</v>
      </c>
      <c r="H8" s="4">
        <f>H9+H10</f>
        <v>300465</v>
      </c>
      <c r="I8" s="36">
        <f>H8/(C8-T8)*100</f>
        <v>54.925699995795554</v>
      </c>
      <c r="J8" s="4">
        <f>J9+J10</f>
        <v>177979</v>
      </c>
      <c r="K8" s="36">
        <f>J8/(C8-T8)*100</f>
        <v>32.534974654457912</v>
      </c>
      <c r="L8" s="4">
        <f>L9+L10</f>
        <v>93184</v>
      </c>
      <c r="M8" s="36">
        <f>L8/(C8-T8)*100</f>
        <v>17.034251671270241</v>
      </c>
      <c r="N8" s="37">
        <f>F8/H8*100</f>
        <v>22.829614098147871</v>
      </c>
      <c r="O8" s="38">
        <f>J8/H8*100</f>
        <v>59.23451982760055</v>
      </c>
      <c r="P8" s="38">
        <f>(F8+J8)/H8*100</f>
        <v>82.064133925748422</v>
      </c>
      <c r="Q8" s="38">
        <f>J8/F8*100</f>
        <v>259.4635177491071</v>
      </c>
      <c r="R8" s="39">
        <f>L8/F8*100</f>
        <v>135.84663605219038</v>
      </c>
      <c r="T8">
        <f>T9+T10</f>
        <v>4363</v>
      </c>
    </row>
    <row r="9" spans="1:20" ht="18" customHeight="1" x14ac:dyDescent="0.15">
      <c r="A9" s="5" t="s">
        <v>29</v>
      </c>
      <c r="B9" s="7">
        <f>B19+B20+B21+B22</f>
        <v>171949</v>
      </c>
      <c r="C9" s="7">
        <f>C19+C20+C21+C22</f>
        <v>414033</v>
      </c>
      <c r="D9" s="7">
        <f>D19+D20+D21+D22</f>
        <v>198633</v>
      </c>
      <c r="E9" s="7">
        <f>E19+E20+E21+E22</f>
        <v>215400</v>
      </c>
      <c r="F9" s="7">
        <f>F19+F20+F21+F22</f>
        <v>52806</v>
      </c>
      <c r="G9" s="40">
        <f t="shared" ref="G9:G37" si="0">F9/(C9-T9)*100</f>
        <v>12.886458310455149</v>
      </c>
      <c r="H9" s="7">
        <f>H19+H20+H21+H22</f>
        <v>232002</v>
      </c>
      <c r="I9" s="40">
        <f t="shared" ref="I9:I37" si="1">H9/(C9-T9)*100</f>
        <v>56.616371263534738</v>
      </c>
      <c r="J9" s="7">
        <f>J19+J20+J21+J22</f>
        <v>124971</v>
      </c>
      <c r="K9" s="40">
        <f t="shared" ref="K9:K37" si="2">J9/(C9-T9)*100</f>
        <v>30.497170426010118</v>
      </c>
      <c r="L9" s="7">
        <f>L19+L20+L21+L22</f>
        <v>64779</v>
      </c>
      <c r="M9" s="40">
        <f t="shared" ref="M9:M37" si="3">L9/(C9-T9)*100</f>
        <v>15.808277144509603</v>
      </c>
      <c r="N9" s="41">
        <f t="shared" ref="N9:N37" si="4">F9/H9*100</f>
        <v>22.761010680942405</v>
      </c>
      <c r="O9" s="42">
        <f t="shared" ref="O9:O37" si="5">J9/H9*100</f>
        <v>53.866345979776028</v>
      </c>
      <c r="P9" s="42">
        <f t="shared" ref="P9:P37" si="6">(F9+J9)/H9*100</f>
        <v>76.627356660718434</v>
      </c>
      <c r="Q9" s="42">
        <f t="shared" ref="Q9:Q37" si="7">J9/F9*100</f>
        <v>236.66060674923304</v>
      </c>
      <c r="R9" s="43">
        <f t="shared" ref="R9:R37" si="8">L9/F9*100</f>
        <v>122.67355982274741</v>
      </c>
      <c r="T9">
        <f>SUM(T19:T22)</f>
        <v>4254</v>
      </c>
    </row>
    <row r="10" spans="1:20" ht="18" customHeight="1" x14ac:dyDescent="0.15">
      <c r="A10" s="8" t="s">
        <v>30</v>
      </c>
      <c r="B10" s="10">
        <f>B11+B12+B13+B14+B15</f>
        <v>49494</v>
      </c>
      <c r="C10" s="10">
        <f>C11+C12+C13+C14+C15</f>
        <v>137369</v>
      </c>
      <c r="D10" s="10">
        <f>D11+D12+D13+D14+D15</f>
        <v>65023</v>
      </c>
      <c r="E10" s="10">
        <f>E11+E12+E13+E14+E15</f>
        <v>72346</v>
      </c>
      <c r="F10" s="10">
        <f>F11+F12+F13+F14+F15</f>
        <v>15789</v>
      </c>
      <c r="G10" s="44">
        <f t="shared" si="0"/>
        <v>11.502987031910243</v>
      </c>
      <c r="H10" s="10">
        <f>H11+H12+H13+H14+H15</f>
        <v>68463</v>
      </c>
      <c r="I10" s="44">
        <f t="shared" si="1"/>
        <v>49.878333090485214</v>
      </c>
      <c r="J10" s="10">
        <f>J11+J12+J13+J14+J15</f>
        <v>53008</v>
      </c>
      <c r="K10" s="44">
        <f>J10/(C10-T10)*100</f>
        <v>38.618679877604542</v>
      </c>
      <c r="L10" s="10">
        <f>L11+L12+L13+L14+L15</f>
        <v>28405</v>
      </c>
      <c r="M10" s="44">
        <f t="shared" si="3"/>
        <v>20.694302783039486</v>
      </c>
      <c r="N10" s="45">
        <f t="shared" si="4"/>
        <v>23.062091932868849</v>
      </c>
      <c r="O10" s="46">
        <f t="shared" si="5"/>
        <v>77.425762820793707</v>
      </c>
      <c r="P10" s="46">
        <f t="shared" si="6"/>
        <v>100.48785475366256</v>
      </c>
      <c r="Q10" s="46">
        <f t="shared" si="7"/>
        <v>335.72740515548799</v>
      </c>
      <c r="R10" s="47">
        <f t="shared" si="8"/>
        <v>179.90373044524671</v>
      </c>
      <c r="T10">
        <f>SUM(T11:T15)</f>
        <v>109</v>
      </c>
    </row>
    <row r="11" spans="1:20" ht="18" customHeight="1" x14ac:dyDescent="0.15">
      <c r="A11" s="5" t="s">
        <v>31</v>
      </c>
      <c r="B11" s="7">
        <f>B23</f>
        <v>4031</v>
      </c>
      <c r="C11" s="7">
        <f>C23</f>
        <v>10741</v>
      </c>
      <c r="D11" s="7">
        <f>D23</f>
        <v>5125</v>
      </c>
      <c r="E11" s="7">
        <f>E23</f>
        <v>5616</v>
      </c>
      <c r="F11" s="7">
        <f>F23</f>
        <v>1155</v>
      </c>
      <c r="G11" s="48">
        <f t="shared" si="0"/>
        <v>10.754189944134078</v>
      </c>
      <c r="H11" s="7">
        <f>H23</f>
        <v>5539</v>
      </c>
      <c r="I11" s="48">
        <f t="shared" si="1"/>
        <v>51.57355679702048</v>
      </c>
      <c r="J11" s="7">
        <f>J23</f>
        <v>4046</v>
      </c>
      <c r="K11" s="48">
        <f t="shared" si="2"/>
        <v>37.672253258845437</v>
      </c>
      <c r="L11" s="7">
        <f>L23</f>
        <v>2105</v>
      </c>
      <c r="M11" s="48">
        <f t="shared" si="3"/>
        <v>19.599627560521416</v>
      </c>
      <c r="N11" s="49">
        <f t="shared" si="4"/>
        <v>20.852139375338506</v>
      </c>
      <c r="O11" s="50">
        <f t="shared" si="5"/>
        <v>73.045676114822172</v>
      </c>
      <c r="P11" s="50">
        <f t="shared" si="6"/>
        <v>93.897815490160667</v>
      </c>
      <c r="Q11" s="50">
        <f t="shared" si="7"/>
        <v>350.30303030303031</v>
      </c>
      <c r="R11" s="51">
        <f t="shared" si="8"/>
        <v>182.25108225108224</v>
      </c>
      <c r="T11">
        <f>T23</f>
        <v>1</v>
      </c>
    </row>
    <row r="12" spans="1:20" ht="18" customHeight="1" x14ac:dyDescent="0.15">
      <c r="A12" s="12" t="s">
        <v>32</v>
      </c>
      <c r="B12" s="14">
        <f>B24+B25+B26</f>
        <v>9112</v>
      </c>
      <c r="C12" s="14">
        <f>C24+C25+C26</f>
        <v>25009</v>
      </c>
      <c r="D12" s="14">
        <f>D24+D25+D26</f>
        <v>11810</v>
      </c>
      <c r="E12" s="14">
        <f>E24+E25+E26</f>
        <v>13199</v>
      </c>
      <c r="F12" s="14">
        <f>F24+F25+F26</f>
        <v>2664</v>
      </c>
      <c r="G12" s="52">
        <f t="shared" si="0"/>
        <v>10.656000000000001</v>
      </c>
      <c r="H12" s="14">
        <f>H24+H25+H26</f>
        <v>12363</v>
      </c>
      <c r="I12" s="52">
        <f t="shared" si="1"/>
        <v>49.451999999999998</v>
      </c>
      <c r="J12" s="14">
        <f>J24+J25+J26</f>
        <v>9973</v>
      </c>
      <c r="K12" s="52">
        <f t="shared" si="2"/>
        <v>39.892000000000003</v>
      </c>
      <c r="L12" s="14">
        <f>L24+L25+L26</f>
        <v>5356</v>
      </c>
      <c r="M12" s="52">
        <f t="shared" si="3"/>
        <v>21.424000000000003</v>
      </c>
      <c r="N12" s="53">
        <f t="shared" si="4"/>
        <v>21.548167920407668</v>
      </c>
      <c r="O12" s="54">
        <f t="shared" si="5"/>
        <v>80.668122623958581</v>
      </c>
      <c r="P12" s="54">
        <f t="shared" si="6"/>
        <v>102.21629054436625</v>
      </c>
      <c r="Q12" s="54">
        <f t="shared" si="7"/>
        <v>374.36186186186188</v>
      </c>
      <c r="R12" s="55">
        <f t="shared" si="8"/>
        <v>201.05105105105105</v>
      </c>
      <c r="T12">
        <f>SUM(T24:T26)</f>
        <v>9</v>
      </c>
    </row>
    <row r="13" spans="1:20" ht="18" customHeight="1" x14ac:dyDescent="0.15">
      <c r="A13" s="12" t="s">
        <v>33</v>
      </c>
      <c r="B13" s="14">
        <f>B27+B28+B29+B30</f>
        <v>18765</v>
      </c>
      <c r="C13" s="14">
        <f>C27+C28+C29+C30</f>
        <v>52316</v>
      </c>
      <c r="D13" s="14">
        <f>D27+D28+D29+D30</f>
        <v>24795</v>
      </c>
      <c r="E13" s="14">
        <f>E27+E28+E29+E30</f>
        <v>27521</v>
      </c>
      <c r="F13" s="14">
        <f>F27+F28+F29+F30</f>
        <v>6660</v>
      </c>
      <c r="G13" s="52">
        <f t="shared" si="0"/>
        <v>12.749095503359559</v>
      </c>
      <c r="H13" s="14">
        <f>H27+H28+H29+H30</f>
        <v>26954</v>
      </c>
      <c r="I13" s="52">
        <f t="shared" si="1"/>
        <v>51.597465495128162</v>
      </c>
      <c r="J13" s="14">
        <f>J27+J28+J29+J30</f>
        <v>18625</v>
      </c>
      <c r="K13" s="52">
        <f t="shared" si="2"/>
        <v>35.653439001512282</v>
      </c>
      <c r="L13" s="14">
        <f>L27+L28+L29+L30</f>
        <v>9742</v>
      </c>
      <c r="M13" s="52">
        <f t="shared" si="3"/>
        <v>18.648902161220544</v>
      </c>
      <c r="N13" s="53">
        <f t="shared" si="4"/>
        <v>24.708763077836313</v>
      </c>
      <c r="O13" s="54">
        <f t="shared" si="5"/>
        <v>69.099206054759961</v>
      </c>
      <c r="P13" s="54">
        <f t="shared" si="6"/>
        <v>93.807969132596284</v>
      </c>
      <c r="Q13" s="54">
        <f t="shared" si="7"/>
        <v>279.65465465465462</v>
      </c>
      <c r="R13" s="55">
        <f t="shared" si="8"/>
        <v>146.27627627627629</v>
      </c>
      <c r="T13">
        <f>SUM(T27:T30)</f>
        <v>77</v>
      </c>
    </row>
    <row r="14" spans="1:20" ht="18" customHeight="1" x14ac:dyDescent="0.15">
      <c r="A14" s="12" t="s">
        <v>34</v>
      </c>
      <c r="B14" s="14">
        <f>B31+B32+B33+B34</f>
        <v>13703</v>
      </c>
      <c r="C14" s="14">
        <f>C31+C32+C33+C34</f>
        <v>39757</v>
      </c>
      <c r="D14" s="14">
        <f>D31+D32+D33+D34</f>
        <v>18861</v>
      </c>
      <c r="E14" s="14">
        <f>E31+E32+E33+E34</f>
        <v>20896</v>
      </c>
      <c r="F14" s="14">
        <f>F31+F32+F33+F34</f>
        <v>4651</v>
      </c>
      <c r="G14" s="52">
        <f t="shared" si="0"/>
        <v>11.705045929281489</v>
      </c>
      <c r="H14" s="14">
        <f>H31+H32+H33+H34</f>
        <v>19649</v>
      </c>
      <c r="I14" s="52">
        <f t="shared" si="1"/>
        <v>49.450106958600735</v>
      </c>
      <c r="J14" s="14">
        <f>J31+J32+J33+J34</f>
        <v>15435</v>
      </c>
      <c r="K14" s="52">
        <f t="shared" si="2"/>
        <v>38.844847112117783</v>
      </c>
      <c r="L14" s="14">
        <f>L31+L32+L33+L34</f>
        <v>8155</v>
      </c>
      <c r="M14" s="52">
        <f t="shared" si="3"/>
        <v>20.523467975336604</v>
      </c>
      <c r="N14" s="53">
        <f t="shared" si="4"/>
        <v>23.670415797241589</v>
      </c>
      <c r="O14" s="54">
        <f t="shared" si="5"/>
        <v>78.553615960099748</v>
      </c>
      <c r="P14" s="54">
        <f t="shared" si="6"/>
        <v>102.22403175734134</v>
      </c>
      <c r="Q14" s="54">
        <f t="shared" si="7"/>
        <v>331.86411524403354</v>
      </c>
      <c r="R14" s="55">
        <f t="shared" si="8"/>
        <v>175.33863685228982</v>
      </c>
      <c r="T14">
        <f>SUM(T31:T34)</f>
        <v>22</v>
      </c>
    </row>
    <row r="15" spans="1:20" ht="18" customHeight="1" x14ac:dyDescent="0.15">
      <c r="A15" s="8" t="s">
        <v>35</v>
      </c>
      <c r="B15" s="10">
        <f>B35+B36+B37</f>
        <v>3883</v>
      </c>
      <c r="C15" s="10">
        <f>C35+C36+C37</f>
        <v>9546</v>
      </c>
      <c r="D15" s="10">
        <f>D35+D36+D37</f>
        <v>4432</v>
      </c>
      <c r="E15" s="10">
        <f>E35+E36+E37</f>
        <v>5114</v>
      </c>
      <c r="F15" s="10">
        <f>F35+F36+F37</f>
        <v>659</v>
      </c>
      <c r="G15" s="56">
        <f t="shared" si="0"/>
        <v>6.903415042949927</v>
      </c>
      <c r="H15" s="10">
        <f>H35+H36+H37</f>
        <v>3958</v>
      </c>
      <c r="I15" s="56">
        <f t="shared" si="1"/>
        <v>41.462392625183327</v>
      </c>
      <c r="J15" s="10">
        <f>J35+J36+J37</f>
        <v>4929</v>
      </c>
      <c r="K15" s="56">
        <f t="shared" si="2"/>
        <v>51.634192331866743</v>
      </c>
      <c r="L15" s="10">
        <f>L35+L36+L37</f>
        <v>3047</v>
      </c>
      <c r="M15" s="56">
        <f t="shared" si="3"/>
        <v>31.919128430756338</v>
      </c>
      <c r="N15" s="37">
        <f t="shared" si="4"/>
        <v>16.649823143001516</v>
      </c>
      <c r="O15" s="38">
        <f t="shared" si="5"/>
        <v>124.53259221829207</v>
      </c>
      <c r="P15" s="38">
        <f t="shared" si="6"/>
        <v>141.18241536129358</v>
      </c>
      <c r="Q15" s="38">
        <f t="shared" si="7"/>
        <v>747.95144157814877</v>
      </c>
      <c r="R15" s="39">
        <f t="shared" si="8"/>
        <v>462.36722306525041</v>
      </c>
      <c r="T15">
        <f>SUM(T35:T37)</f>
        <v>0</v>
      </c>
    </row>
    <row r="16" spans="1:20" ht="18" customHeight="1" x14ac:dyDescent="0.15">
      <c r="A16" s="5" t="s">
        <v>36</v>
      </c>
      <c r="B16" s="7">
        <f>B11+B12+B19</f>
        <v>91028</v>
      </c>
      <c r="C16" s="7">
        <f>C11+C12+C19</f>
        <v>223434</v>
      </c>
      <c r="D16" s="7">
        <f>D11+D12+D19</f>
        <v>108223</v>
      </c>
      <c r="E16" s="7">
        <f>E11+E12+E19</f>
        <v>115211</v>
      </c>
      <c r="F16" s="7">
        <f>F11+F12+F19</f>
        <v>27627</v>
      </c>
      <c r="G16" s="40">
        <f t="shared" si="0"/>
        <v>12.471897938730734</v>
      </c>
      <c r="H16" s="7">
        <f>H11+H12+H19</f>
        <v>124644</v>
      </c>
      <c r="I16" s="40">
        <f t="shared" si="1"/>
        <v>56.269129716406184</v>
      </c>
      <c r="J16" s="7">
        <f>J11+J12+J19</f>
        <v>69243</v>
      </c>
      <c r="K16" s="40">
        <f t="shared" si="2"/>
        <v>31.258972344863079</v>
      </c>
      <c r="L16" s="7">
        <f>L11+L12+L19</f>
        <v>35372</v>
      </c>
      <c r="M16" s="40">
        <f t="shared" si="3"/>
        <v>15.968290943236093</v>
      </c>
      <c r="N16" s="41">
        <f t="shared" si="4"/>
        <v>22.164725137190718</v>
      </c>
      <c r="O16" s="42">
        <f t="shared" si="5"/>
        <v>55.552613844228361</v>
      </c>
      <c r="P16" s="42">
        <f t="shared" si="6"/>
        <v>77.717338981419076</v>
      </c>
      <c r="Q16" s="42">
        <f t="shared" si="7"/>
        <v>250.63524812683244</v>
      </c>
      <c r="R16" s="43">
        <f t="shared" si="8"/>
        <v>128.03416947189342</v>
      </c>
      <c r="T16">
        <f>T19+T11+T12</f>
        <v>1920</v>
      </c>
    </row>
    <row r="17" spans="1:20" ht="18" customHeight="1" x14ac:dyDescent="0.15">
      <c r="A17" s="12" t="s">
        <v>37</v>
      </c>
      <c r="B17" s="14">
        <f>B13+B21</f>
        <v>37419</v>
      </c>
      <c r="C17" s="14">
        <f>C13+C21</f>
        <v>98796</v>
      </c>
      <c r="D17" s="14">
        <f>D13+D21</f>
        <v>46723</v>
      </c>
      <c r="E17" s="14">
        <f>E13+E21</f>
        <v>52073</v>
      </c>
      <c r="F17" s="14">
        <f>F13+F21</f>
        <v>12436</v>
      </c>
      <c r="G17" s="52">
        <f t="shared" si="0"/>
        <v>12.617566786051279</v>
      </c>
      <c r="H17" s="14">
        <f>H13+H21</f>
        <v>51371</v>
      </c>
      <c r="I17" s="52">
        <f t="shared" si="1"/>
        <v>52.12102149937602</v>
      </c>
      <c r="J17" s="14">
        <f>J13+J21</f>
        <v>34754</v>
      </c>
      <c r="K17" s="52">
        <f t="shared" si="2"/>
        <v>35.261411714572702</v>
      </c>
      <c r="L17" s="14">
        <f>L13+L21</f>
        <v>18377</v>
      </c>
      <c r="M17" s="52">
        <f t="shared" si="3"/>
        <v>18.645305952658759</v>
      </c>
      <c r="N17" s="53">
        <f t="shared" si="4"/>
        <v>24.208210858266337</v>
      </c>
      <c r="O17" s="54">
        <f t="shared" si="5"/>
        <v>67.652955947908353</v>
      </c>
      <c r="P17" s="54">
        <f t="shared" si="6"/>
        <v>91.861166806174694</v>
      </c>
      <c r="Q17" s="54">
        <f t="shared" si="7"/>
        <v>279.46284979092957</v>
      </c>
      <c r="R17" s="55">
        <f t="shared" si="8"/>
        <v>147.77259568993247</v>
      </c>
      <c r="T17">
        <f>T21+T13</f>
        <v>235</v>
      </c>
    </row>
    <row r="18" spans="1:20" ht="18" customHeight="1" x14ac:dyDescent="0.15">
      <c r="A18" s="8" t="s">
        <v>38</v>
      </c>
      <c r="B18" s="10">
        <f>B14+B15+B20+B22</f>
        <v>92996</v>
      </c>
      <c r="C18" s="10">
        <f>C14+C15+C20+C22</f>
        <v>229172</v>
      </c>
      <c r="D18" s="10">
        <f>D14+D15+D20+D22</f>
        <v>108710</v>
      </c>
      <c r="E18" s="10">
        <f>E14+E15+E20+E22</f>
        <v>120462</v>
      </c>
      <c r="F18" s="10">
        <f>F14+F15+F20+F22</f>
        <v>28532</v>
      </c>
      <c r="G18" s="44">
        <f t="shared" si="0"/>
        <v>12.571156659205865</v>
      </c>
      <c r="H18" s="10">
        <f>H14+H15+H20+H22</f>
        <v>124450</v>
      </c>
      <c r="I18" s="44">
        <f t="shared" si="1"/>
        <v>54.832484446872634</v>
      </c>
      <c r="J18" s="10">
        <f>J14+J15+J20+J22</f>
        <v>73982</v>
      </c>
      <c r="K18" s="44">
        <f t="shared" si="2"/>
        <v>32.596358893921504</v>
      </c>
      <c r="L18" s="10">
        <f>L14+L15+L20+L22</f>
        <v>39435</v>
      </c>
      <c r="M18" s="44">
        <f t="shared" si="3"/>
        <v>17.375002202992544</v>
      </c>
      <c r="N18" s="57">
        <f t="shared" si="4"/>
        <v>22.926476496584975</v>
      </c>
      <c r="O18" s="58">
        <f t="shared" si="5"/>
        <v>59.447167537163516</v>
      </c>
      <c r="P18" s="58">
        <f t="shared" si="6"/>
        <v>82.373644033748491</v>
      </c>
      <c r="Q18" s="58">
        <f t="shared" si="7"/>
        <v>259.29482686106826</v>
      </c>
      <c r="R18" s="59">
        <f t="shared" si="8"/>
        <v>138.21323426328334</v>
      </c>
      <c r="T18">
        <f>T20+T22+T14+T15</f>
        <v>2208</v>
      </c>
    </row>
    <row r="19" spans="1:20" ht="18" customHeight="1" x14ac:dyDescent="0.15">
      <c r="A19" s="16" t="s">
        <v>39</v>
      </c>
      <c r="B19" s="11">
        <v>77885</v>
      </c>
      <c r="C19" s="7">
        <f>D19+E19</f>
        <v>187684</v>
      </c>
      <c r="D19" s="7">
        <v>91288</v>
      </c>
      <c r="E19" s="7">
        <v>96396</v>
      </c>
      <c r="F19" s="11">
        <v>23808</v>
      </c>
      <c r="G19" s="48">
        <f t="shared" si="0"/>
        <v>12.81557160851357</v>
      </c>
      <c r="H19" s="11">
        <v>106742</v>
      </c>
      <c r="I19" s="48">
        <f t="shared" si="1"/>
        <v>57.457986585851629</v>
      </c>
      <c r="J19" s="11">
        <v>55224</v>
      </c>
      <c r="K19" s="48">
        <f t="shared" si="2"/>
        <v>29.726441805634803</v>
      </c>
      <c r="L19" s="11">
        <v>27911</v>
      </c>
      <c r="M19" s="48">
        <f t="shared" si="3"/>
        <v>15.024169151765049</v>
      </c>
      <c r="N19" s="37">
        <f t="shared" si="4"/>
        <v>22.304247625114762</v>
      </c>
      <c r="O19" s="38">
        <f t="shared" si="5"/>
        <v>51.735961477206729</v>
      </c>
      <c r="P19" s="38">
        <f t="shared" si="6"/>
        <v>74.040209102321484</v>
      </c>
      <c r="Q19" s="38">
        <f t="shared" si="7"/>
        <v>231.95564516129031</v>
      </c>
      <c r="R19" s="39">
        <f t="shared" si="8"/>
        <v>117.23370295698925</v>
      </c>
      <c r="T19">
        <v>1910</v>
      </c>
    </row>
    <row r="20" spans="1:20" ht="18" customHeight="1" x14ac:dyDescent="0.15">
      <c r="A20" s="17" t="s">
        <v>40</v>
      </c>
      <c r="B20" s="13">
        <v>62142</v>
      </c>
      <c r="C20" s="14">
        <f t="shared" ref="C20:C37" si="9">D20+E20</f>
        <v>147268</v>
      </c>
      <c r="D20" s="14">
        <v>69789</v>
      </c>
      <c r="E20" s="14">
        <v>77479</v>
      </c>
      <c r="F20" s="13">
        <v>19268</v>
      </c>
      <c r="G20" s="52">
        <f t="shared" si="0"/>
        <v>13.273629098925324</v>
      </c>
      <c r="H20" s="13">
        <v>82978</v>
      </c>
      <c r="I20" s="52">
        <f t="shared" si="1"/>
        <v>57.163130338936341</v>
      </c>
      <c r="J20" s="13">
        <v>42914</v>
      </c>
      <c r="K20" s="52">
        <f t="shared" si="2"/>
        <v>29.563240562138333</v>
      </c>
      <c r="L20" s="13">
        <v>22550</v>
      </c>
      <c r="M20" s="52">
        <f t="shared" si="3"/>
        <v>15.534582529622485</v>
      </c>
      <c r="N20" s="53">
        <f t="shared" si="4"/>
        <v>23.220612692520909</v>
      </c>
      <c r="O20" s="54">
        <f t="shared" si="5"/>
        <v>51.717322663838608</v>
      </c>
      <c r="P20" s="54">
        <f t="shared" si="6"/>
        <v>74.937935356359517</v>
      </c>
      <c r="Q20" s="54">
        <f t="shared" si="7"/>
        <v>222.72161096117915</v>
      </c>
      <c r="R20" s="55">
        <f t="shared" si="8"/>
        <v>117.0334232925057</v>
      </c>
      <c r="T20">
        <v>2108</v>
      </c>
    </row>
    <row r="21" spans="1:20" ht="18" customHeight="1" x14ac:dyDescent="0.15">
      <c r="A21" s="17" t="s">
        <v>41</v>
      </c>
      <c r="B21" s="13">
        <v>18654</v>
      </c>
      <c r="C21" s="14">
        <f t="shared" si="9"/>
        <v>46480</v>
      </c>
      <c r="D21" s="14">
        <v>21928</v>
      </c>
      <c r="E21" s="14">
        <v>24552</v>
      </c>
      <c r="F21" s="13">
        <v>5776</v>
      </c>
      <c r="G21" s="52">
        <f t="shared" si="0"/>
        <v>12.469237079573421</v>
      </c>
      <c r="H21" s="13">
        <v>24417</v>
      </c>
      <c r="I21" s="52">
        <f t="shared" si="1"/>
        <v>52.711454600405851</v>
      </c>
      <c r="J21" s="13">
        <v>16129</v>
      </c>
      <c r="K21" s="52">
        <f t="shared" si="2"/>
        <v>34.819308320020724</v>
      </c>
      <c r="L21" s="13">
        <v>8635</v>
      </c>
      <c r="M21" s="52">
        <f t="shared" si="3"/>
        <v>18.64125037779025</v>
      </c>
      <c r="N21" s="53">
        <f t="shared" si="4"/>
        <v>23.655649752221812</v>
      </c>
      <c r="O21" s="54">
        <f t="shared" si="5"/>
        <v>66.05643608960969</v>
      </c>
      <c r="P21" s="54">
        <f t="shared" si="6"/>
        <v>89.712085841831509</v>
      </c>
      <c r="Q21" s="54">
        <f t="shared" si="7"/>
        <v>279.2416897506925</v>
      </c>
      <c r="R21" s="55">
        <f t="shared" si="8"/>
        <v>149.49792243767314</v>
      </c>
      <c r="T21">
        <v>158</v>
      </c>
    </row>
    <row r="22" spans="1:20" ht="18" customHeight="1" x14ac:dyDescent="0.15">
      <c r="A22" s="18" t="s">
        <v>42</v>
      </c>
      <c r="B22" s="15">
        <v>13268</v>
      </c>
      <c r="C22" s="10">
        <f t="shared" si="9"/>
        <v>32601</v>
      </c>
      <c r="D22" s="10">
        <v>15628</v>
      </c>
      <c r="E22" s="10">
        <v>16973</v>
      </c>
      <c r="F22" s="15">
        <v>3954</v>
      </c>
      <c r="G22" s="56">
        <f t="shared" si="0"/>
        <v>12.157550041509085</v>
      </c>
      <c r="H22" s="15">
        <v>17865</v>
      </c>
      <c r="I22" s="56">
        <f t="shared" si="1"/>
        <v>54.930356978138548</v>
      </c>
      <c r="J22" s="15">
        <v>10704</v>
      </c>
      <c r="K22" s="56">
        <f t="shared" si="2"/>
        <v>32.912092980352362</v>
      </c>
      <c r="L22" s="15">
        <v>5683</v>
      </c>
      <c r="M22" s="56">
        <f t="shared" si="3"/>
        <v>17.473787780955018</v>
      </c>
      <c r="N22" s="37">
        <f t="shared" si="4"/>
        <v>22.132661628883291</v>
      </c>
      <c r="O22" s="38">
        <f t="shared" si="5"/>
        <v>59.916036943744757</v>
      </c>
      <c r="P22" s="38">
        <f t="shared" si="6"/>
        <v>82.048698572628041</v>
      </c>
      <c r="Q22" s="38">
        <f t="shared" si="7"/>
        <v>270.71320182094081</v>
      </c>
      <c r="R22" s="39">
        <f t="shared" si="8"/>
        <v>143.72787051087505</v>
      </c>
      <c r="T22">
        <v>78</v>
      </c>
    </row>
    <row r="23" spans="1:20" ht="18" customHeight="1" x14ac:dyDescent="0.15">
      <c r="A23" s="19" t="s">
        <v>43</v>
      </c>
      <c r="B23" s="20">
        <v>4031</v>
      </c>
      <c r="C23" s="7">
        <f t="shared" si="9"/>
        <v>10741</v>
      </c>
      <c r="D23" s="4">
        <v>5125</v>
      </c>
      <c r="E23" s="4">
        <v>5616</v>
      </c>
      <c r="F23" s="20">
        <v>1155</v>
      </c>
      <c r="G23" s="60">
        <f t="shared" si="0"/>
        <v>10.754189944134078</v>
      </c>
      <c r="H23" s="20">
        <v>5539</v>
      </c>
      <c r="I23" s="60">
        <f t="shared" si="1"/>
        <v>51.57355679702048</v>
      </c>
      <c r="J23" s="20">
        <v>4046</v>
      </c>
      <c r="K23" s="60">
        <f t="shared" si="2"/>
        <v>37.672253258845437</v>
      </c>
      <c r="L23" s="20">
        <v>2105</v>
      </c>
      <c r="M23" s="60">
        <f t="shared" si="3"/>
        <v>19.599627560521416</v>
      </c>
      <c r="N23" s="61">
        <f t="shared" si="4"/>
        <v>20.852139375338506</v>
      </c>
      <c r="O23" s="62">
        <f t="shared" si="5"/>
        <v>73.045676114822172</v>
      </c>
      <c r="P23" s="62">
        <f t="shared" si="6"/>
        <v>93.897815490160667</v>
      </c>
      <c r="Q23" s="62">
        <f t="shared" si="7"/>
        <v>350.30303030303031</v>
      </c>
      <c r="R23" s="63">
        <f t="shared" si="8"/>
        <v>182.25108225108224</v>
      </c>
      <c r="T23">
        <v>1</v>
      </c>
    </row>
    <row r="24" spans="1:20" ht="18" customHeight="1" x14ac:dyDescent="0.15">
      <c r="A24" s="16" t="s">
        <v>44</v>
      </c>
      <c r="B24" s="11">
        <v>1149</v>
      </c>
      <c r="C24" s="7">
        <f t="shared" si="9"/>
        <v>2869</v>
      </c>
      <c r="D24" s="7">
        <v>1347</v>
      </c>
      <c r="E24" s="7">
        <v>1522</v>
      </c>
      <c r="F24" s="11">
        <v>192</v>
      </c>
      <c r="G24" s="48">
        <f t="shared" si="0"/>
        <v>6.6922272568839318</v>
      </c>
      <c r="H24" s="11">
        <v>1281</v>
      </c>
      <c r="I24" s="48">
        <f t="shared" si="1"/>
        <v>44.649703729522486</v>
      </c>
      <c r="J24" s="11">
        <v>1396</v>
      </c>
      <c r="K24" s="48">
        <f t="shared" si="2"/>
        <v>48.658069013593582</v>
      </c>
      <c r="L24" s="11">
        <v>831</v>
      </c>
      <c r="M24" s="48">
        <f t="shared" si="3"/>
        <v>28.964796096200768</v>
      </c>
      <c r="N24" s="37">
        <f t="shared" si="4"/>
        <v>14.988290398126464</v>
      </c>
      <c r="O24" s="38">
        <f t="shared" si="5"/>
        <v>108.97736143637783</v>
      </c>
      <c r="P24" s="38">
        <f t="shared" si="6"/>
        <v>123.9656518345043</v>
      </c>
      <c r="Q24" s="38">
        <f t="shared" si="7"/>
        <v>727.08333333333326</v>
      </c>
      <c r="R24" s="39">
        <f t="shared" si="8"/>
        <v>432.8125</v>
      </c>
      <c r="T24">
        <v>0</v>
      </c>
    </row>
    <row r="25" spans="1:20" ht="18" customHeight="1" x14ac:dyDescent="0.15">
      <c r="A25" s="17" t="s">
        <v>45</v>
      </c>
      <c r="B25" s="13">
        <v>2492</v>
      </c>
      <c r="C25" s="14">
        <f t="shared" si="9"/>
        <v>6393</v>
      </c>
      <c r="D25" s="14">
        <v>2961</v>
      </c>
      <c r="E25" s="14">
        <v>3432</v>
      </c>
      <c r="F25" s="13">
        <v>622</v>
      </c>
      <c r="G25" s="52">
        <f t="shared" si="0"/>
        <v>9.7309136420525668</v>
      </c>
      <c r="H25" s="13">
        <v>2951</v>
      </c>
      <c r="I25" s="52">
        <f t="shared" si="1"/>
        <v>46.167083854818522</v>
      </c>
      <c r="J25" s="13">
        <v>2819</v>
      </c>
      <c r="K25" s="52">
        <f t="shared" si="2"/>
        <v>44.102002503128915</v>
      </c>
      <c r="L25" s="13">
        <v>1591</v>
      </c>
      <c r="M25" s="52">
        <f t="shared" si="3"/>
        <v>24.890488110137671</v>
      </c>
      <c r="N25" s="53">
        <f t="shared" si="4"/>
        <v>21.077600813283635</v>
      </c>
      <c r="O25" s="54">
        <f t="shared" si="5"/>
        <v>95.526940020332091</v>
      </c>
      <c r="P25" s="54">
        <f t="shared" si="6"/>
        <v>116.60454083361573</v>
      </c>
      <c r="Q25" s="54">
        <f t="shared" si="7"/>
        <v>453.21543408360128</v>
      </c>
      <c r="R25" s="55">
        <f t="shared" si="8"/>
        <v>255.78778135048231</v>
      </c>
      <c r="T25">
        <v>1</v>
      </c>
    </row>
    <row r="26" spans="1:20" ht="18" customHeight="1" x14ac:dyDescent="0.15">
      <c r="A26" s="18" t="s">
        <v>46</v>
      </c>
      <c r="B26" s="15">
        <v>5471</v>
      </c>
      <c r="C26" s="10">
        <f t="shared" si="9"/>
        <v>15747</v>
      </c>
      <c r="D26" s="10">
        <v>7502</v>
      </c>
      <c r="E26" s="10">
        <v>8245</v>
      </c>
      <c r="F26" s="15">
        <v>1850</v>
      </c>
      <c r="G26" s="56">
        <f t="shared" si="0"/>
        <v>11.754241057246331</v>
      </c>
      <c r="H26" s="15">
        <v>8131</v>
      </c>
      <c r="I26" s="56">
        <f t="shared" si="1"/>
        <v>51.661477857551304</v>
      </c>
      <c r="J26" s="15">
        <v>5758</v>
      </c>
      <c r="K26" s="56">
        <f t="shared" si="2"/>
        <v>36.584281085202363</v>
      </c>
      <c r="L26" s="15">
        <v>2934</v>
      </c>
      <c r="M26" s="56">
        <f t="shared" si="3"/>
        <v>18.641590952411207</v>
      </c>
      <c r="N26" s="37">
        <f t="shared" si="4"/>
        <v>22.752428975525767</v>
      </c>
      <c r="O26" s="38">
        <f t="shared" si="5"/>
        <v>70.815397860041813</v>
      </c>
      <c r="P26" s="38">
        <f t="shared" si="6"/>
        <v>93.567826835567587</v>
      </c>
      <c r="Q26" s="38">
        <f t="shared" si="7"/>
        <v>311.24324324324328</v>
      </c>
      <c r="R26" s="39">
        <f t="shared" si="8"/>
        <v>158.59459459459458</v>
      </c>
      <c r="T26">
        <v>8</v>
      </c>
    </row>
    <row r="27" spans="1:20" ht="18" customHeight="1" x14ac:dyDescent="0.15">
      <c r="A27" s="16" t="s">
        <v>47</v>
      </c>
      <c r="B27" s="6">
        <v>2257</v>
      </c>
      <c r="C27" s="7">
        <f t="shared" si="9"/>
        <v>6006</v>
      </c>
      <c r="D27" s="7">
        <v>2835</v>
      </c>
      <c r="E27" s="7">
        <v>3171</v>
      </c>
      <c r="F27" s="6">
        <v>680</v>
      </c>
      <c r="G27" s="40">
        <f>F27/(C27-T27)*100</f>
        <v>11.322011322011322</v>
      </c>
      <c r="H27" s="6">
        <v>2904</v>
      </c>
      <c r="I27" s="40">
        <f t="shared" si="1"/>
        <v>48.35164835164835</v>
      </c>
      <c r="J27" s="6">
        <v>2422</v>
      </c>
      <c r="K27" s="40">
        <f t="shared" si="2"/>
        <v>40.326340326340329</v>
      </c>
      <c r="L27" s="6">
        <v>1319</v>
      </c>
      <c r="M27" s="40">
        <f t="shared" si="3"/>
        <v>21.961371961371963</v>
      </c>
      <c r="N27" s="41">
        <f t="shared" si="4"/>
        <v>23.415977961432507</v>
      </c>
      <c r="O27" s="42">
        <f t="shared" si="5"/>
        <v>83.40220385674931</v>
      </c>
      <c r="P27" s="42">
        <f t="shared" si="6"/>
        <v>106.81818181818181</v>
      </c>
      <c r="Q27" s="42">
        <f t="shared" si="7"/>
        <v>356.17647058823525</v>
      </c>
      <c r="R27" s="43">
        <f t="shared" si="8"/>
        <v>193.97058823529412</v>
      </c>
      <c r="T27">
        <v>0</v>
      </c>
    </row>
    <row r="28" spans="1:20" ht="18" customHeight="1" x14ac:dyDescent="0.15">
      <c r="A28" s="17" t="s">
        <v>48</v>
      </c>
      <c r="B28" s="13">
        <v>5737</v>
      </c>
      <c r="C28" s="14">
        <f t="shared" si="9"/>
        <v>15987</v>
      </c>
      <c r="D28" s="14">
        <v>7620</v>
      </c>
      <c r="E28" s="14">
        <v>8367</v>
      </c>
      <c r="F28" s="13">
        <v>2258</v>
      </c>
      <c r="G28" s="52">
        <f t="shared" si="0"/>
        <v>14.126626626626626</v>
      </c>
      <c r="H28" s="13">
        <v>8535</v>
      </c>
      <c r="I28" s="52">
        <f t="shared" si="1"/>
        <v>53.397147147147152</v>
      </c>
      <c r="J28" s="13">
        <v>5191</v>
      </c>
      <c r="K28" s="52">
        <f t="shared" si="2"/>
        <v>32.476226226226224</v>
      </c>
      <c r="L28" s="13">
        <v>2620</v>
      </c>
      <c r="M28" s="52">
        <f t="shared" si="3"/>
        <v>16.391391391391391</v>
      </c>
      <c r="N28" s="53">
        <f t="shared" si="4"/>
        <v>26.455770357352083</v>
      </c>
      <c r="O28" s="54">
        <f t="shared" si="5"/>
        <v>60.820152314001177</v>
      </c>
      <c r="P28" s="54">
        <f t="shared" si="6"/>
        <v>87.275922671353257</v>
      </c>
      <c r="Q28" s="54">
        <f t="shared" si="7"/>
        <v>229.89371124889283</v>
      </c>
      <c r="R28" s="55">
        <f t="shared" si="8"/>
        <v>116.03188662533215</v>
      </c>
      <c r="T28">
        <v>3</v>
      </c>
    </row>
    <row r="29" spans="1:20" ht="18" customHeight="1" x14ac:dyDescent="0.15">
      <c r="A29" s="17" t="s">
        <v>49</v>
      </c>
      <c r="B29" s="13">
        <v>5853</v>
      </c>
      <c r="C29" s="14">
        <f t="shared" si="9"/>
        <v>16278</v>
      </c>
      <c r="D29" s="14">
        <v>7614</v>
      </c>
      <c r="E29" s="14">
        <v>8664</v>
      </c>
      <c r="F29" s="13">
        <v>1956</v>
      </c>
      <c r="G29" s="52">
        <f t="shared" si="0"/>
        <v>12.071093557146384</v>
      </c>
      <c r="H29" s="13">
        <v>8252</v>
      </c>
      <c r="I29" s="52">
        <f t="shared" si="1"/>
        <v>50.925697358676871</v>
      </c>
      <c r="J29" s="13">
        <v>5996</v>
      </c>
      <c r="K29" s="52">
        <f t="shared" si="2"/>
        <v>37.003209084176746</v>
      </c>
      <c r="L29" s="13">
        <v>3319</v>
      </c>
      <c r="M29" s="52">
        <f t="shared" si="3"/>
        <v>20.482596889656875</v>
      </c>
      <c r="N29" s="53">
        <f t="shared" si="4"/>
        <v>23.703344643722733</v>
      </c>
      <c r="O29" s="54">
        <f t="shared" si="5"/>
        <v>72.661173048957835</v>
      </c>
      <c r="P29" s="54">
        <f t="shared" si="6"/>
        <v>96.364517692680565</v>
      </c>
      <c r="Q29" s="54">
        <f t="shared" si="7"/>
        <v>306.5439672801636</v>
      </c>
      <c r="R29" s="55">
        <f t="shared" si="8"/>
        <v>169.68302658486706</v>
      </c>
      <c r="T29">
        <v>74</v>
      </c>
    </row>
    <row r="30" spans="1:20" ht="18" customHeight="1" x14ac:dyDescent="0.15">
      <c r="A30" s="18" t="s">
        <v>50</v>
      </c>
      <c r="B30" s="9">
        <v>4918</v>
      </c>
      <c r="C30" s="10">
        <f t="shared" si="9"/>
        <v>14045</v>
      </c>
      <c r="D30" s="10">
        <v>6726</v>
      </c>
      <c r="E30" s="10">
        <v>7319</v>
      </c>
      <c r="F30" s="9">
        <v>1766</v>
      </c>
      <c r="G30" s="44">
        <f t="shared" si="0"/>
        <v>12.573869704521181</v>
      </c>
      <c r="H30" s="9">
        <v>7263</v>
      </c>
      <c r="I30" s="44">
        <f t="shared" si="1"/>
        <v>51.712353150587397</v>
      </c>
      <c r="J30" s="9">
        <v>5016</v>
      </c>
      <c r="K30" s="44">
        <f t="shared" si="2"/>
        <v>35.713777144891424</v>
      </c>
      <c r="L30" s="9">
        <v>2484</v>
      </c>
      <c r="M30" s="44">
        <f t="shared" si="3"/>
        <v>17.686009255962976</v>
      </c>
      <c r="N30" s="57">
        <f t="shared" si="4"/>
        <v>24.315021341043646</v>
      </c>
      <c r="O30" s="58">
        <f t="shared" si="5"/>
        <v>69.062370921106989</v>
      </c>
      <c r="P30" s="58">
        <f t="shared" si="6"/>
        <v>93.377392262150622</v>
      </c>
      <c r="Q30" s="58">
        <f t="shared" si="7"/>
        <v>284.03171007927523</v>
      </c>
      <c r="R30" s="59">
        <f t="shared" si="8"/>
        <v>140.65685164212911</v>
      </c>
      <c r="T30">
        <v>0</v>
      </c>
    </row>
    <row r="31" spans="1:20" ht="18" customHeight="1" x14ac:dyDescent="0.15">
      <c r="A31" s="16" t="s">
        <v>51</v>
      </c>
      <c r="B31" s="11">
        <v>1237</v>
      </c>
      <c r="C31" s="7">
        <f t="shared" si="9"/>
        <v>3503</v>
      </c>
      <c r="D31" s="7">
        <v>1622</v>
      </c>
      <c r="E31" s="7">
        <v>1881</v>
      </c>
      <c r="F31" s="11">
        <v>521</v>
      </c>
      <c r="G31" s="48">
        <f t="shared" si="0"/>
        <v>14.915545376467222</v>
      </c>
      <c r="H31" s="11">
        <v>1969</v>
      </c>
      <c r="I31" s="48">
        <f t="shared" si="1"/>
        <v>56.369882622387635</v>
      </c>
      <c r="J31" s="11">
        <v>1003</v>
      </c>
      <c r="K31" s="48">
        <f t="shared" si="2"/>
        <v>28.71457200114515</v>
      </c>
      <c r="L31" s="11">
        <v>507</v>
      </c>
      <c r="M31" s="48">
        <f t="shared" si="3"/>
        <v>14.514743773260808</v>
      </c>
      <c r="N31" s="37">
        <f t="shared" si="4"/>
        <v>26.460132046724226</v>
      </c>
      <c r="O31" s="38">
        <f t="shared" si="5"/>
        <v>50.939563230066021</v>
      </c>
      <c r="P31" s="38">
        <f t="shared" si="6"/>
        <v>77.399695276790254</v>
      </c>
      <c r="Q31" s="38">
        <f t="shared" si="7"/>
        <v>192.51439539347408</v>
      </c>
      <c r="R31" s="39">
        <f t="shared" si="8"/>
        <v>97.312859884836854</v>
      </c>
      <c r="T31">
        <v>10</v>
      </c>
    </row>
    <row r="32" spans="1:20" ht="18" customHeight="1" x14ac:dyDescent="0.15">
      <c r="A32" s="17" t="s">
        <v>52</v>
      </c>
      <c r="B32" s="13">
        <v>5283</v>
      </c>
      <c r="C32" s="14">
        <f t="shared" si="9"/>
        <v>15404</v>
      </c>
      <c r="D32" s="14">
        <v>7370</v>
      </c>
      <c r="E32" s="14">
        <v>8034</v>
      </c>
      <c r="F32" s="13">
        <v>1709</v>
      </c>
      <c r="G32" s="52">
        <f t="shared" si="0"/>
        <v>11.098123254756802</v>
      </c>
      <c r="H32" s="13">
        <v>7415</v>
      </c>
      <c r="I32" s="52">
        <f t="shared" si="1"/>
        <v>48.152477433599586</v>
      </c>
      <c r="J32" s="13">
        <v>6275</v>
      </c>
      <c r="K32" s="52">
        <f t="shared" si="2"/>
        <v>40.749399311643614</v>
      </c>
      <c r="L32" s="13">
        <v>3353</v>
      </c>
      <c r="M32" s="52">
        <f t="shared" si="3"/>
        <v>21.774141177998573</v>
      </c>
      <c r="N32" s="53">
        <f t="shared" si="4"/>
        <v>23.047875927174648</v>
      </c>
      <c r="O32" s="54">
        <f t="shared" si="5"/>
        <v>84.625758597437624</v>
      </c>
      <c r="P32" s="54">
        <f t="shared" si="6"/>
        <v>107.67363452461227</v>
      </c>
      <c r="Q32" s="54">
        <f t="shared" si="7"/>
        <v>367.17378583967235</v>
      </c>
      <c r="R32" s="55">
        <f t="shared" si="8"/>
        <v>196.19660620245759</v>
      </c>
      <c r="T32">
        <v>5</v>
      </c>
    </row>
    <row r="33" spans="1:20" ht="18" customHeight="1" x14ac:dyDescent="0.15">
      <c r="A33" s="17" t="s">
        <v>53</v>
      </c>
      <c r="B33" s="13">
        <v>3535</v>
      </c>
      <c r="C33" s="14">
        <f>D33+E33</f>
        <v>10311</v>
      </c>
      <c r="D33" s="14">
        <v>4907</v>
      </c>
      <c r="E33" s="14">
        <v>5404</v>
      </c>
      <c r="F33" s="13">
        <v>1157</v>
      </c>
      <c r="G33" s="52">
        <f t="shared" si="0"/>
        <v>11.224291812184712</v>
      </c>
      <c r="H33" s="13">
        <v>5230</v>
      </c>
      <c r="I33" s="52">
        <f t="shared" si="1"/>
        <v>50.737291424136586</v>
      </c>
      <c r="J33" s="13">
        <v>3921</v>
      </c>
      <c r="K33" s="52">
        <f t="shared" si="2"/>
        <v>38.038416763678697</v>
      </c>
      <c r="L33" s="13">
        <v>2017</v>
      </c>
      <c r="M33" s="52">
        <f t="shared" si="3"/>
        <v>19.567326348467208</v>
      </c>
      <c r="N33" s="53">
        <f t="shared" si="4"/>
        <v>22.122370936902485</v>
      </c>
      <c r="O33" s="54">
        <f t="shared" si="5"/>
        <v>74.971319311663478</v>
      </c>
      <c r="P33" s="54">
        <f t="shared" si="6"/>
        <v>97.093690248565963</v>
      </c>
      <c r="Q33" s="54">
        <f t="shared" si="7"/>
        <v>338.89369057908385</v>
      </c>
      <c r="R33" s="55">
        <f t="shared" si="8"/>
        <v>174.33016421780468</v>
      </c>
      <c r="T33">
        <v>3</v>
      </c>
    </row>
    <row r="34" spans="1:20" ht="18" customHeight="1" x14ac:dyDescent="0.15">
      <c r="A34" s="18" t="s">
        <v>54</v>
      </c>
      <c r="B34" s="15">
        <v>3648</v>
      </c>
      <c r="C34" s="10">
        <f t="shared" si="9"/>
        <v>10539</v>
      </c>
      <c r="D34" s="10">
        <v>4962</v>
      </c>
      <c r="E34" s="10">
        <v>5577</v>
      </c>
      <c r="F34" s="15">
        <v>1264</v>
      </c>
      <c r="G34" s="56">
        <f t="shared" si="0"/>
        <v>11.998101566207879</v>
      </c>
      <c r="H34" s="15">
        <v>5035</v>
      </c>
      <c r="I34" s="56">
        <f t="shared" si="1"/>
        <v>47.793070716658761</v>
      </c>
      <c r="J34" s="15">
        <v>4236</v>
      </c>
      <c r="K34" s="56">
        <f t="shared" si="2"/>
        <v>40.208827717133367</v>
      </c>
      <c r="L34" s="15">
        <v>2278</v>
      </c>
      <c r="M34" s="56">
        <f t="shared" si="3"/>
        <v>21.623160892263883</v>
      </c>
      <c r="N34" s="37">
        <f t="shared" si="4"/>
        <v>25.104270109235355</v>
      </c>
      <c r="O34" s="38">
        <f t="shared" si="5"/>
        <v>84.131082423038734</v>
      </c>
      <c r="P34" s="38">
        <f t="shared" si="6"/>
        <v>109.23535253227408</v>
      </c>
      <c r="Q34" s="38">
        <f t="shared" si="7"/>
        <v>335.12658227848101</v>
      </c>
      <c r="R34" s="39">
        <f t="shared" si="8"/>
        <v>180.22151898734177</v>
      </c>
      <c r="T34">
        <v>4</v>
      </c>
    </row>
    <row r="35" spans="1:20" ht="18" customHeight="1" x14ac:dyDescent="0.15">
      <c r="A35" s="16" t="s">
        <v>55</v>
      </c>
      <c r="B35" s="6">
        <v>1754</v>
      </c>
      <c r="C35" s="7">
        <f t="shared" si="9"/>
        <v>4082</v>
      </c>
      <c r="D35" s="7">
        <v>1929</v>
      </c>
      <c r="E35" s="7">
        <v>2153</v>
      </c>
      <c r="F35" s="6">
        <v>296</v>
      </c>
      <c r="G35" s="40">
        <f t="shared" si="0"/>
        <v>7.2513473787359128</v>
      </c>
      <c r="H35" s="6">
        <v>1628</v>
      </c>
      <c r="I35" s="40">
        <f t="shared" si="1"/>
        <v>39.88241058304753</v>
      </c>
      <c r="J35" s="6">
        <v>2158</v>
      </c>
      <c r="K35" s="40">
        <f t="shared" si="2"/>
        <v>52.866242038216562</v>
      </c>
      <c r="L35" s="6">
        <v>1356</v>
      </c>
      <c r="M35" s="40">
        <f t="shared" si="3"/>
        <v>33.219010289073985</v>
      </c>
      <c r="N35" s="41">
        <f t="shared" si="4"/>
        <v>18.181818181818183</v>
      </c>
      <c r="O35" s="42">
        <f t="shared" si="5"/>
        <v>132.55528255528256</v>
      </c>
      <c r="P35" s="42">
        <f t="shared" si="6"/>
        <v>150.73710073710075</v>
      </c>
      <c r="Q35" s="42">
        <f t="shared" si="7"/>
        <v>729.05405405405406</v>
      </c>
      <c r="R35" s="43">
        <f t="shared" si="8"/>
        <v>458.10810810810807</v>
      </c>
      <c r="T35">
        <v>0</v>
      </c>
    </row>
    <row r="36" spans="1:20" ht="18" customHeight="1" x14ac:dyDescent="0.15">
      <c r="A36" s="17" t="s">
        <v>56</v>
      </c>
      <c r="B36" s="13">
        <v>1188</v>
      </c>
      <c r="C36" s="14">
        <f t="shared" si="9"/>
        <v>2837</v>
      </c>
      <c r="D36" s="14">
        <v>1288</v>
      </c>
      <c r="E36" s="14">
        <v>1549</v>
      </c>
      <c r="F36" s="13">
        <v>180</v>
      </c>
      <c r="G36" s="52">
        <f t="shared" si="0"/>
        <v>6.3447303489601685</v>
      </c>
      <c r="H36" s="13">
        <v>1205</v>
      </c>
      <c r="I36" s="52">
        <f t="shared" si="1"/>
        <v>42.474444836094463</v>
      </c>
      <c r="J36" s="13">
        <v>1452</v>
      </c>
      <c r="K36" s="52">
        <f t="shared" si="2"/>
        <v>51.180824814945368</v>
      </c>
      <c r="L36" s="13">
        <v>866</v>
      </c>
      <c r="M36" s="52">
        <f t="shared" si="3"/>
        <v>30.525202678886149</v>
      </c>
      <c r="N36" s="53">
        <f t="shared" si="4"/>
        <v>14.937759336099585</v>
      </c>
      <c r="O36" s="54">
        <f t="shared" si="5"/>
        <v>120.49792531120332</v>
      </c>
      <c r="P36" s="54">
        <f t="shared" si="6"/>
        <v>135.43568464730291</v>
      </c>
      <c r="Q36" s="54">
        <f t="shared" si="7"/>
        <v>806.66666666666663</v>
      </c>
      <c r="R36" s="55">
        <f t="shared" si="8"/>
        <v>481.11111111111109</v>
      </c>
      <c r="T36">
        <v>0</v>
      </c>
    </row>
    <row r="37" spans="1:20" ht="18" customHeight="1" x14ac:dyDescent="0.15">
      <c r="A37" s="18" t="s">
        <v>57</v>
      </c>
      <c r="B37" s="9">
        <v>941</v>
      </c>
      <c r="C37" s="10">
        <f t="shared" si="9"/>
        <v>2627</v>
      </c>
      <c r="D37" s="10">
        <v>1215</v>
      </c>
      <c r="E37" s="10">
        <v>1412</v>
      </c>
      <c r="F37" s="9">
        <v>183</v>
      </c>
      <c r="G37" s="44">
        <f t="shared" si="0"/>
        <v>6.9661210506280931</v>
      </c>
      <c r="H37" s="9">
        <v>1125</v>
      </c>
      <c r="I37" s="44">
        <f t="shared" si="1"/>
        <v>42.824514655500572</v>
      </c>
      <c r="J37" s="9">
        <v>1319</v>
      </c>
      <c r="K37" s="44">
        <f t="shared" si="2"/>
        <v>50.209364293871339</v>
      </c>
      <c r="L37" s="9">
        <v>825</v>
      </c>
      <c r="M37" s="44">
        <f t="shared" si="3"/>
        <v>31.404644080700418</v>
      </c>
      <c r="N37" s="57">
        <f t="shared" si="4"/>
        <v>16.266666666666666</v>
      </c>
      <c r="O37" s="58">
        <f t="shared" si="5"/>
        <v>117.24444444444444</v>
      </c>
      <c r="P37" s="58">
        <f t="shared" si="6"/>
        <v>133.51111111111112</v>
      </c>
      <c r="Q37" s="58">
        <f t="shared" si="7"/>
        <v>720.76502732240431</v>
      </c>
      <c r="R37" s="59">
        <f t="shared" si="8"/>
        <v>450.81967213114751</v>
      </c>
      <c r="T37">
        <v>0</v>
      </c>
    </row>
    <row r="38" spans="1:20" ht="18" customHeight="1" x14ac:dyDescent="0.15">
      <c r="A38" s="31" t="s">
        <v>14</v>
      </c>
      <c r="B38" s="29"/>
      <c r="C38" s="30"/>
      <c r="D38" s="30"/>
      <c r="E38" s="30"/>
      <c r="F38" s="29"/>
      <c r="G38" s="29"/>
      <c r="H38" s="29"/>
      <c r="I38" s="29"/>
      <c r="J38" s="29"/>
      <c r="K38" s="29"/>
      <c r="L38" s="29"/>
      <c r="M38" s="29"/>
      <c r="N38" s="23"/>
      <c r="O38" s="23"/>
      <c r="P38" s="23"/>
      <c r="Q38" s="23"/>
      <c r="R38" s="23"/>
    </row>
    <row r="39" spans="1:20" x14ac:dyDescent="0.15">
      <c r="A39" s="28" t="s">
        <v>13</v>
      </c>
    </row>
    <row r="40" spans="1:20" x14ac:dyDescent="0.15">
      <c r="A40" s="27" t="s">
        <v>8</v>
      </c>
      <c r="B40" s="23"/>
    </row>
    <row r="41" spans="1:20" x14ac:dyDescent="0.15">
      <c r="A41" s="28" t="s">
        <v>9</v>
      </c>
    </row>
    <row r="42" spans="1:20" x14ac:dyDescent="0.15">
      <c r="A42" s="28" t="s">
        <v>10</v>
      </c>
    </row>
    <row r="43" spans="1:20" x14ac:dyDescent="0.15">
      <c r="A43" s="28" t="s">
        <v>11</v>
      </c>
    </row>
    <row r="44" spans="1:20" x14ac:dyDescent="0.15">
      <c r="A44" s="28" t="s">
        <v>12</v>
      </c>
    </row>
  </sheetData>
  <mergeCells count="15">
    <mergeCell ref="F5:G5"/>
    <mergeCell ref="H5:I5"/>
    <mergeCell ref="J5:M5"/>
    <mergeCell ref="F6:G6"/>
    <mergeCell ref="A4:A7"/>
    <mergeCell ref="B4:B7"/>
    <mergeCell ref="C4:E4"/>
    <mergeCell ref="F4:M4"/>
    <mergeCell ref="H6:I6"/>
    <mergeCell ref="L6:M6"/>
    <mergeCell ref="N4:R4"/>
    <mergeCell ref="N5:N7"/>
    <mergeCell ref="O5:O7"/>
    <mergeCell ref="P5:P7"/>
    <mergeCell ref="R6:R7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2017-12-24T06:12:37Z</cp:lastPrinted>
  <dcterms:created xsi:type="dcterms:W3CDTF">2017-09-15T07:17:11Z</dcterms:created>
  <dcterms:modified xsi:type="dcterms:W3CDTF">2020-10-26T06:04:03Z</dcterms:modified>
</cp:coreProperties>
</file>