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itpro1\Homes$\higashiguchitakuo\Desktop\コロナ包括支援金曜\"/>
    </mc:Choice>
  </mc:AlternateContent>
  <bookViews>
    <workbookView xWindow="0" yWindow="0" windowWidth="20490" windowHeight="7770" tabRatio="823" activeTab="3"/>
  </bookViews>
  <sheets>
    <sheet name="（はじめにお読みください）本申請書の使い方、申請の手順" sheetId="30" r:id="rId1"/>
    <sheet name="実績額一覧" sheetId="29" r:id="rId2"/>
    <sheet name="個票1" sheetId="31" r:id="rId3"/>
    <sheet name="職員表" sheetId="27" r:id="rId4"/>
    <sheet name="計算用" sheetId="21" r:id="rId5"/>
  </sheets>
  <definedNames>
    <definedName name="_xlnm.Print_Area" localSheetId="2">個票1!$A$1:$AM$69</definedName>
    <definedName name="_xlnm.Print_Area" localSheetId="3">職員表!$A$1:$U$86</definedName>
    <definedName name="_xlnm.Print_Titles" localSheetId="3">職員表!$4:$5</definedName>
  </definedNames>
  <calcPr calcId="162913"/>
</workbook>
</file>

<file path=xl/calcChain.xml><?xml version="1.0" encoding="utf-8"?>
<calcChain xmlns="http://schemas.openxmlformats.org/spreadsheetml/2006/main">
  <c r="O6" i="27" l="1"/>
  <c r="H19" i="29"/>
  <c r="H13" i="29"/>
  <c r="H7" i="29"/>
  <c r="H15" i="29"/>
  <c r="H8" i="29"/>
  <c r="H18" i="29"/>
  <c r="H12" i="29"/>
  <c r="H6" i="29"/>
  <c r="H9" i="29"/>
  <c r="H17" i="29"/>
  <c r="H11" i="29"/>
  <c r="H10" i="29"/>
  <c r="H14" i="29"/>
  <c r="H16" i="29"/>
  <c r="H5" i="29"/>
  <c r="V17" i="31" l="1"/>
  <c r="M17" i="31"/>
  <c r="O8" i="27" l="1"/>
  <c r="J9" i="29"/>
  <c r="K17" i="29"/>
  <c r="J14" i="29"/>
  <c r="L16" i="29"/>
  <c r="M6" i="29"/>
  <c r="L6" i="29"/>
  <c r="L18" i="29"/>
  <c r="M17" i="29"/>
  <c r="J8" i="29"/>
  <c r="J12" i="29"/>
  <c r="I15" i="29"/>
  <c r="L17" i="29"/>
  <c r="M12" i="29"/>
  <c r="L12" i="29"/>
  <c r="I18" i="29"/>
  <c r="M11" i="29"/>
  <c r="M5" i="29"/>
  <c r="K16" i="29"/>
  <c r="I9" i="29"/>
  <c r="J17" i="29"/>
  <c r="K12" i="29"/>
  <c r="K7" i="29"/>
  <c r="L11" i="29"/>
  <c r="J15" i="29"/>
  <c r="K10" i="29"/>
  <c r="J19" i="29"/>
  <c r="I19" i="29"/>
  <c r="K19" i="29"/>
  <c r="K9" i="29"/>
  <c r="M16" i="29"/>
  <c r="K13" i="29"/>
  <c r="K6" i="29"/>
  <c r="M9" i="29"/>
  <c r="M19" i="29"/>
  <c r="J13" i="29"/>
  <c r="L7" i="29"/>
  <c r="I14" i="29"/>
  <c r="L9" i="29"/>
  <c r="M10" i="29"/>
  <c r="K15" i="29"/>
  <c r="J11" i="29"/>
  <c r="I6" i="29"/>
  <c r="M13" i="29"/>
  <c r="J7" i="29"/>
  <c r="L14" i="29"/>
  <c r="I17" i="29"/>
  <c r="M18" i="29"/>
  <c r="J16" i="29"/>
  <c r="M8" i="29"/>
  <c r="M14" i="29"/>
  <c r="K5" i="29"/>
  <c r="K14" i="29"/>
  <c r="I8" i="29"/>
  <c r="I10" i="29"/>
  <c r="I16" i="29"/>
  <c r="K8" i="29"/>
  <c r="L13" i="29"/>
  <c r="L19" i="29"/>
  <c r="I12" i="29"/>
  <c r="M7" i="29"/>
  <c r="I7" i="29"/>
  <c r="M15" i="29"/>
  <c r="I11" i="29"/>
  <c r="J6" i="29"/>
  <c r="J10" i="29"/>
  <c r="L10" i="29"/>
  <c r="J18" i="29"/>
  <c r="L8" i="29"/>
  <c r="K11" i="29"/>
  <c r="L15" i="29"/>
  <c r="I13" i="29"/>
  <c r="K18" i="29"/>
  <c r="N16" i="29" l="1"/>
  <c r="N10" i="29"/>
  <c r="N11" i="29"/>
  <c r="N15" i="29"/>
  <c r="N9" i="29"/>
  <c r="N8" i="29"/>
  <c r="N17" i="29"/>
  <c r="N14" i="29"/>
  <c r="N19" i="29"/>
  <c r="N13" i="29"/>
  <c r="N7" i="29"/>
  <c r="N18" i="29"/>
  <c r="N12" i="29"/>
  <c r="N6" i="29"/>
  <c r="AI47" i="31"/>
  <c r="H65" i="31"/>
  <c r="AF53" i="31" s="1"/>
  <c r="H45" i="31"/>
  <c r="AF35" i="31" s="1"/>
  <c r="H32" i="31"/>
  <c r="AF20" i="31" s="1"/>
  <c r="L5" i="29"/>
  <c r="I5" i="29"/>
  <c r="J5" i="29"/>
  <c r="N5" i="29" l="1"/>
  <c r="AI16" i="31"/>
  <c r="AO22" i="31"/>
  <c r="E7" i="27" l="1"/>
  <c r="E8" i="27"/>
  <c r="F8" i="27" s="1"/>
  <c r="S8" i="27" s="1"/>
  <c r="E9" i="27"/>
  <c r="F9" i="27" s="1"/>
  <c r="S9" i="27" s="1"/>
  <c r="E10" i="27"/>
  <c r="F10" i="27"/>
  <c r="S10" i="27" s="1"/>
  <c r="E11" i="27"/>
  <c r="F11" i="27" s="1"/>
  <c r="S11" i="27" s="1"/>
  <c r="E12" i="27"/>
  <c r="F12" i="27"/>
  <c r="S12" i="27" s="1"/>
  <c r="E13" i="27"/>
  <c r="F13" i="27" s="1"/>
  <c r="S13" i="27" s="1"/>
  <c r="E14" i="27"/>
  <c r="F14" i="27" s="1"/>
  <c r="S14" i="27" s="1"/>
  <c r="E15" i="27"/>
  <c r="F15" i="27" s="1"/>
  <c r="S15" i="27" s="1"/>
  <c r="E16" i="27"/>
  <c r="F16" i="27" s="1"/>
  <c r="S16" i="27" s="1"/>
  <c r="E17" i="27"/>
  <c r="F17" i="27" s="1"/>
  <c r="S17" i="27" s="1"/>
  <c r="E18" i="27"/>
  <c r="F18" i="27"/>
  <c r="S18" i="27" s="1"/>
  <c r="E19" i="27"/>
  <c r="F19" i="27" s="1"/>
  <c r="S19" i="27" s="1"/>
  <c r="E20" i="27"/>
  <c r="F20" i="27" s="1"/>
  <c r="S20" i="27" s="1"/>
  <c r="E21" i="27"/>
  <c r="F21" i="27" s="1"/>
  <c r="S21" i="27" s="1"/>
  <c r="E22" i="27"/>
  <c r="F22" i="27"/>
  <c r="S22" i="27" s="1"/>
  <c r="E23" i="27"/>
  <c r="F23" i="27" s="1"/>
  <c r="S23" i="27" s="1"/>
  <c r="E24" i="27"/>
  <c r="F24" i="27" s="1"/>
  <c r="S24" i="27" s="1"/>
  <c r="E25" i="27"/>
  <c r="F25" i="27" s="1"/>
  <c r="S25" i="27" s="1"/>
  <c r="E26" i="27"/>
  <c r="F26" i="27"/>
  <c r="S26" i="27" s="1"/>
  <c r="E27" i="27"/>
  <c r="F27" i="27" s="1"/>
  <c r="S27" i="27" s="1"/>
  <c r="E28" i="27"/>
  <c r="F28" i="27" s="1"/>
  <c r="S28" i="27" s="1"/>
  <c r="E29" i="27"/>
  <c r="F29" i="27" s="1"/>
  <c r="S29" i="27" s="1"/>
  <c r="E30" i="27"/>
  <c r="F30" i="27"/>
  <c r="S30" i="27" s="1"/>
  <c r="E31" i="27"/>
  <c r="F31" i="27" s="1"/>
  <c r="S31" i="27" s="1"/>
  <c r="E32" i="27"/>
  <c r="F32" i="27" s="1"/>
  <c r="S32" i="27" s="1"/>
  <c r="E33" i="27"/>
  <c r="F33" i="27" s="1"/>
  <c r="S33" i="27" s="1"/>
  <c r="E34" i="27"/>
  <c r="F34" i="27"/>
  <c r="S34" i="27" s="1"/>
  <c r="E35" i="27"/>
  <c r="F35" i="27" s="1"/>
  <c r="S35" i="27" s="1"/>
  <c r="E36" i="27"/>
  <c r="F36" i="27" s="1"/>
  <c r="S36" i="27" s="1"/>
  <c r="E37" i="27"/>
  <c r="F37" i="27" s="1"/>
  <c r="S37" i="27" s="1"/>
  <c r="E38" i="27"/>
  <c r="F38" i="27"/>
  <c r="S38" i="27" s="1"/>
  <c r="E39" i="27"/>
  <c r="F39" i="27" s="1"/>
  <c r="S39" i="27" s="1"/>
  <c r="E40" i="27"/>
  <c r="F40" i="27" s="1"/>
  <c r="S40" i="27" s="1"/>
  <c r="E41" i="27"/>
  <c r="F41" i="27" s="1"/>
  <c r="S41" i="27" s="1"/>
  <c r="E42" i="27"/>
  <c r="F42" i="27"/>
  <c r="S42" i="27" s="1"/>
  <c r="E43" i="27"/>
  <c r="F43" i="27" s="1"/>
  <c r="S43" i="27" s="1"/>
  <c r="E44" i="27"/>
  <c r="F44" i="27" s="1"/>
  <c r="S44" i="27" s="1"/>
  <c r="E45" i="27"/>
  <c r="F45" i="27" s="1"/>
  <c r="S45" i="27" s="1"/>
  <c r="E46" i="27"/>
  <c r="F46" i="27"/>
  <c r="S46" i="27" s="1"/>
  <c r="E47" i="27"/>
  <c r="F47" i="27" s="1"/>
  <c r="S47" i="27" s="1"/>
  <c r="E48" i="27"/>
  <c r="F48" i="27" s="1"/>
  <c r="S48" i="27" s="1"/>
  <c r="E49" i="27"/>
  <c r="F49" i="27" s="1"/>
  <c r="S49" i="27" s="1"/>
  <c r="E50" i="27"/>
  <c r="F50" i="27"/>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c r="S58" i="27" s="1"/>
  <c r="E59" i="27"/>
  <c r="F59" i="27" s="1"/>
  <c r="S59" i="27" s="1"/>
  <c r="E60" i="27"/>
  <c r="F60" i="27" s="1"/>
  <c r="S60" i="27" s="1"/>
  <c r="E61" i="27"/>
  <c r="F61" i="27" s="1"/>
  <c r="S61" i="27" s="1"/>
  <c r="E62" i="27"/>
  <c r="F62" i="27"/>
  <c r="S62" i="27" s="1"/>
  <c r="E63" i="27"/>
  <c r="F63" i="27" s="1"/>
  <c r="S63" i="27" s="1"/>
  <c r="E64" i="27"/>
  <c r="F64" i="27" s="1"/>
  <c r="S64" i="27" s="1"/>
  <c r="E65" i="27"/>
  <c r="F65" i="27" s="1"/>
  <c r="S65" i="27" s="1"/>
  <c r="E66" i="27"/>
  <c r="F66" i="27"/>
  <c r="S66" i="27" s="1"/>
  <c r="E67" i="27"/>
  <c r="F67" i="27" s="1"/>
  <c r="S67" i="27" s="1"/>
  <c r="E68" i="27"/>
  <c r="F68" i="27" s="1"/>
  <c r="S68" i="27" s="1"/>
  <c r="E69" i="27"/>
  <c r="F69" i="27" s="1"/>
  <c r="S69" i="27" s="1"/>
  <c r="E70" i="27"/>
  <c r="F70" i="27"/>
  <c r="S70" i="27" s="1"/>
  <c r="E71" i="27"/>
  <c r="F71" i="27" s="1"/>
  <c r="S71" i="27" s="1"/>
  <c r="E72" i="27"/>
  <c r="F72" i="27" s="1"/>
  <c r="S72" i="27" s="1"/>
  <c r="E73" i="27"/>
  <c r="F73" i="27" s="1"/>
  <c r="S73" i="27" s="1"/>
  <c r="E74" i="27"/>
  <c r="F74" i="27"/>
  <c r="S74" i="27" s="1"/>
  <c r="E75" i="27"/>
  <c r="F75" i="27" s="1"/>
  <c r="S75" i="27" s="1"/>
  <c r="E76" i="27"/>
  <c r="F76" i="27" s="1"/>
  <c r="S76" i="27" s="1"/>
  <c r="E77" i="27"/>
  <c r="F77" i="27" s="1"/>
  <c r="S77" i="27" s="1"/>
  <c r="E78" i="27"/>
  <c r="F78" i="27"/>
  <c r="S78" i="27" s="1"/>
  <c r="E79" i="27"/>
  <c r="F79" i="27" s="1"/>
  <c r="S79" i="27" s="1"/>
  <c r="E80" i="27"/>
  <c r="F80" i="27" s="1"/>
  <c r="S80" i="27" s="1"/>
  <c r="E81" i="27"/>
  <c r="F81" i="27" s="1"/>
  <c r="S81" i="27" s="1"/>
  <c r="E82" i="27"/>
  <c r="F82" i="27"/>
  <c r="S82" i="27" s="1"/>
  <c r="E83" i="27"/>
  <c r="F83" i="27" s="1"/>
  <c r="S83" i="27" s="1"/>
  <c r="E84" i="27"/>
  <c r="F84" i="27" s="1"/>
  <c r="S84" i="27" s="1"/>
  <c r="E85" i="27"/>
  <c r="F85" i="27" s="1"/>
  <c r="S85" i="27" s="1"/>
  <c r="E6" i="27"/>
  <c r="F6" i="27" s="1"/>
  <c r="S6" i="27" s="1"/>
  <c r="F13" i="29"/>
  <c r="F7" i="27" l="1"/>
  <c r="S7" i="27" s="1"/>
  <c r="M8" i="27" l="1"/>
  <c r="M9" i="27"/>
  <c r="O9" i="27" s="1"/>
  <c r="M10" i="27"/>
  <c r="O10" i="27" s="1"/>
  <c r="M11" i="27"/>
  <c r="O11" i="27" s="1"/>
  <c r="M12" i="27"/>
  <c r="O12" i="27" s="1"/>
  <c r="M13" i="27"/>
  <c r="O13" i="27" s="1"/>
  <c r="M14" i="27"/>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85" i="27"/>
  <c r="O85" i="27" s="1"/>
  <c r="M7" i="27"/>
  <c r="O7" i="27" s="1"/>
  <c r="M6" i="27"/>
  <c r="F9" i="29"/>
  <c r="F19" i="29"/>
  <c r="F8" i="29"/>
  <c r="F5" i="29"/>
  <c r="F16" i="29"/>
  <c r="F15" i="29"/>
  <c r="F14" i="29"/>
  <c r="F7" i="29"/>
  <c r="F17" i="29"/>
  <c r="F18" i="29"/>
  <c r="F10" i="29"/>
  <c r="F12" i="29"/>
  <c r="F6" i="29"/>
  <c r="F11" i="29"/>
  <c r="A6" i="30" l="1"/>
  <c r="A7" i="30" s="1"/>
  <c r="A8" i="30" s="1"/>
  <c r="A9" i="30" s="1"/>
  <c r="A10" i="30" s="1"/>
  <c r="A11" i="30" s="1"/>
  <c r="A12" i="30" s="1"/>
  <c r="A13" i="30" s="1"/>
  <c r="D7" i="29"/>
  <c r="B13" i="29"/>
  <c r="C13" i="29"/>
  <c r="B6" i="29"/>
  <c r="C16" i="29"/>
  <c r="D13" i="29"/>
  <c r="E8" i="29"/>
  <c r="E17" i="29"/>
  <c r="B14" i="29"/>
  <c r="B8" i="29"/>
  <c r="D10" i="29"/>
  <c r="E13" i="29"/>
  <c r="C11" i="29"/>
  <c r="E5" i="29"/>
  <c r="D6" i="29"/>
  <c r="D18" i="29"/>
  <c r="B16" i="29"/>
  <c r="B12" i="29"/>
  <c r="E16" i="29"/>
  <c r="B11" i="29"/>
  <c r="C10" i="29"/>
  <c r="C14" i="29"/>
  <c r="B10" i="29"/>
  <c r="E6" i="29"/>
  <c r="D12" i="29"/>
  <c r="E19" i="29"/>
  <c r="C18" i="29"/>
  <c r="B17" i="29"/>
  <c r="E9" i="29"/>
  <c r="D16" i="29"/>
  <c r="E18" i="29"/>
  <c r="D14" i="29"/>
  <c r="D19" i="29"/>
  <c r="C7" i="29"/>
  <c r="C9" i="29"/>
  <c r="B18" i="29"/>
  <c r="D11" i="29"/>
  <c r="D15" i="29"/>
  <c r="D8" i="29"/>
  <c r="D17" i="29"/>
  <c r="C12" i="29"/>
  <c r="D5" i="29"/>
  <c r="E12" i="29"/>
  <c r="B7" i="29"/>
  <c r="E14" i="29"/>
  <c r="E10" i="29"/>
  <c r="C6" i="29"/>
  <c r="B5" i="29"/>
  <c r="E15" i="29"/>
  <c r="C8" i="29"/>
  <c r="B15" i="29"/>
  <c r="D9" i="29"/>
  <c r="E11" i="29"/>
  <c r="E7" i="29"/>
  <c r="C17" i="29"/>
  <c r="B9" i="29"/>
  <c r="C5" i="29"/>
  <c r="B19" i="29"/>
  <c r="C19" i="29"/>
  <c r="C15" i="29"/>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S6" i="29" l="1"/>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鳥取県庁</author>
    <author>厚生労働省ネットワークシステム</author>
  </authors>
  <commentList>
    <comment ref="AW8" authorId="0" shapeId="0">
      <text>
        <r>
          <rPr>
            <b/>
            <u/>
            <sz val="11"/>
            <color indexed="81"/>
            <rFont val="ＭＳ Ｐゴシック"/>
            <family val="3"/>
            <charset val="128"/>
          </rPr>
          <t>●個票の作成方法</t>
        </r>
        <r>
          <rPr>
            <b/>
            <sz val="9"/>
            <color indexed="81"/>
            <rFont val="ＭＳ Ｐゴシック"/>
            <family val="3"/>
            <charset val="128"/>
          </rPr>
          <t xml:space="preserve">
</t>
        </r>
        <r>
          <rPr>
            <sz val="9"/>
            <color indexed="81"/>
            <rFont val="ＭＳ Ｐゴシック"/>
            <family val="3"/>
            <charset val="128"/>
          </rPr>
          <t>・個票は事業所ごとに作成してください。
・複数の事業所分をまとめて申請する場合は、本シートをコピーし、
「個票◯」（◯には1から順に半角数字を入れること）としてください。
・報告者は青地部分のみ入力してください。その他については記載不要か、計算式が入力されています。</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<sst xmlns="http://schemas.openxmlformats.org/spreadsheetml/2006/main" count="337" uniqueCount="232">
  <si>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</si>
  <si>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</si>
  <si>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</si>
  <si>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</si>
  <si>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</si>
  <si>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</si>
  <si>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</si>
  <si>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</si>
  <si>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</si>
  <si>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</si>
  <si>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</si>
  <si>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</si>
  <si>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</si>
  <si>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</si>
  <si>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</si>
  <si>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</si>
  <si>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</si>
  <si>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</si>
  <si>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</si>
  <si>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</si>
  <si>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</si>
  <si>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</si>
  <si>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</si>
  <si>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</si>
  <si>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</si>
  <si>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濃厚接触者発生施設</t>
    <rPh sb="0" eb="2">
      <t>ノウコウ</t>
    </rPh>
    <rPh sb="2" eb="5">
      <t>セッショクシャ</t>
    </rPh>
    <rPh sb="5" eb="7">
      <t>ハッセイ</t>
    </rPh>
    <rPh sb="7" eb="9">
      <t>シセツ</t>
    </rPh>
    <phoneticPr fontId="3"/>
  </si>
  <si>
    <t>その他の施設</t>
    <rPh sb="2" eb="3">
      <t>タ</t>
    </rPh>
    <rPh sb="4" eb="6">
      <t>シセツ</t>
    </rPh>
    <phoneticPr fontId="3"/>
  </si>
  <si>
    <t>それ以外</t>
    <rPh sb="2" eb="4">
      <t>イガイ</t>
    </rPh>
    <phoneticPr fontId="3"/>
  </si>
  <si>
    <t>陽性者発生施設</t>
    <rPh sb="0" eb="2">
      <t>ヨウセイ</t>
    </rPh>
    <rPh sb="2" eb="3">
      <t>シャ</t>
    </rPh>
    <rPh sb="3" eb="5">
      <t>ハッセイ</t>
    </rPh>
    <rPh sb="5" eb="7">
      <t>シセツ</t>
    </rPh>
    <phoneticPr fontId="3"/>
  </si>
  <si>
    <t>慰労金単価</t>
    <rPh sb="0" eb="3">
      <t>イロウキン</t>
    </rPh>
    <rPh sb="3" eb="5">
      <t>タンカ</t>
    </rPh>
    <phoneticPr fontId="3"/>
  </si>
  <si>
    <t>慰労金
(万円)</t>
    <rPh sb="0" eb="3">
      <t>イロウキン</t>
    </rPh>
    <rPh sb="5" eb="7">
      <t>マンエン</t>
    </rPh>
    <phoneticPr fontId="3"/>
  </si>
  <si>
    <t>陽性者に1度でも対応</t>
    <rPh sb="0" eb="3">
      <t>ヨウセイシャ</t>
    </rPh>
    <rPh sb="5" eb="6">
      <t>ド</t>
    </rPh>
    <rPh sb="8" eb="10">
      <t>タイオウ</t>
    </rPh>
    <phoneticPr fontId="3"/>
  </si>
  <si>
    <t>利用者に10日以上対応</t>
    <rPh sb="0" eb="3">
      <t>リヨウシャ</t>
    </rPh>
    <rPh sb="6" eb="7">
      <t>ニチ</t>
    </rPh>
    <rPh sb="7" eb="9">
      <t>イジョウ</t>
    </rPh>
    <rPh sb="9" eb="11">
      <t>タイオウ</t>
    </rPh>
    <phoneticPr fontId="3"/>
  </si>
  <si>
    <t>利用者に10日以上対応</t>
    <rPh sb="0" eb="3">
      <t>リヨウシャ</t>
    </rPh>
    <rPh sb="6" eb="11">
      <t>ニチイジョウタイオウ</t>
    </rPh>
    <phoneticPr fontId="3"/>
  </si>
  <si>
    <t>陽性者発生施設陽性者に1度でも対応</t>
    <rPh sb="0" eb="2">
      <t>ヨウセイ</t>
    </rPh>
    <rPh sb="2" eb="3">
      <t>シャ</t>
    </rPh>
    <rPh sb="3" eb="5">
      <t>ハッセイ</t>
    </rPh>
    <rPh sb="5" eb="7">
      <t>シセツ</t>
    </rPh>
    <phoneticPr fontId="3"/>
  </si>
  <si>
    <t>陽性者発生施設利用者に10日以上対応</t>
    <rPh sb="0" eb="2">
      <t>ヨウセイ</t>
    </rPh>
    <rPh sb="2" eb="3">
      <t>シャ</t>
    </rPh>
    <rPh sb="3" eb="5">
      <t>ハッセイ</t>
    </rPh>
    <rPh sb="5" eb="7">
      <t>シセツ</t>
    </rPh>
    <phoneticPr fontId="3"/>
  </si>
  <si>
    <t>濃厚接触者発生施設陽性者に1度でも対応</t>
    <rPh sb="0" eb="2">
      <t>ノウコウ</t>
    </rPh>
    <rPh sb="2" eb="5">
      <t>セッショクシャ</t>
    </rPh>
    <rPh sb="5" eb="7">
      <t>ハッセイ</t>
    </rPh>
    <rPh sb="7" eb="9">
      <t>シセツ</t>
    </rPh>
    <phoneticPr fontId="3"/>
  </si>
  <si>
    <t>濃厚接触者発生施設利用者に10日以上対応</t>
    <rPh sb="0" eb="2">
      <t>ノウコウ</t>
    </rPh>
    <rPh sb="2" eb="5">
      <t>セッショクシャ</t>
    </rPh>
    <rPh sb="5" eb="7">
      <t>ハッセイ</t>
    </rPh>
    <rPh sb="7" eb="9">
      <t>シセツ</t>
    </rPh>
    <phoneticPr fontId="3"/>
  </si>
  <si>
    <t>陽性者発生施設それ以外</t>
    <rPh sb="0" eb="2">
      <t>ヨウセイ</t>
    </rPh>
    <rPh sb="2" eb="3">
      <t>シャ</t>
    </rPh>
    <rPh sb="3" eb="5">
      <t>ハッセイ</t>
    </rPh>
    <rPh sb="5" eb="7">
      <t>シセツ</t>
    </rPh>
    <rPh sb="9" eb="11">
      <t>イガイ</t>
    </rPh>
    <phoneticPr fontId="3"/>
  </si>
  <si>
    <t>濃厚接触者発生施設それ以外</t>
    <rPh sb="0" eb="2">
      <t>ノウコウ</t>
    </rPh>
    <rPh sb="2" eb="5">
      <t>セッショクシャ</t>
    </rPh>
    <rPh sb="5" eb="7">
      <t>ハッセイ</t>
    </rPh>
    <rPh sb="7" eb="9">
      <t>シセツ</t>
    </rPh>
    <rPh sb="11" eb="13">
      <t>イガイ</t>
    </rPh>
    <phoneticPr fontId="3"/>
  </si>
  <si>
    <t>その他の施設利用者に10日以上対応</t>
    <rPh sb="2" eb="3">
      <t>タ</t>
    </rPh>
    <rPh sb="4" eb="6">
      <t>シセツ</t>
    </rPh>
    <phoneticPr fontId="3"/>
  </si>
  <si>
    <t>その他の施設それ以外</t>
    <rPh sb="2" eb="3">
      <t>タ</t>
    </rPh>
    <rPh sb="4" eb="6">
      <t>シセツ</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</si>
  <si>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</si>
  <si>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</si>
  <si>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</si>
  <si>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</si>
  <si>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</si>
  <si>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</si>
  <si>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</si>
  <si>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</si>
  <si>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</si>
  <si>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</si>
  <si>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</si>
  <si>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</si>
  <si>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</si>
  <si>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</si>
  <si>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</si>
  <si>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</si>
  <si>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</si>
  <si>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</si>
  <si>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</si>
  <si>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</si>
  <si>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</si>
  <si>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</si>
  <si>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</si>
  <si>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</si>
  <si>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</si>
  <si>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</si>
  <si>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</si>
  <si>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</si>
  <si>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</si>
  <si>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</si>
  <si>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</si>
  <si>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</si>
  <si>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</si>
  <si>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</si>
  <si>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</si>
  <si>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</si>
  <si>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</si>
  <si>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</si>
  <si>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</si>
  <si>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</si>
  <si>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</si>
  <si>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</si>
  <si>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</si>
  <si>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</si>
  <si>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</si>
  <si>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</si>
  <si>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</si>
  <si>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</si>
  <si>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</si>
  <si>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</si>
  <si>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</si>
  <si>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</si>
  <si>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</si>
  <si>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</si>
  <si>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</si>
  <si>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</si>
  <si>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</si>
  <si>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</si>
  <si>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</si>
  <si>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</si>
  <si>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</si>
  <si>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</si>
  <si>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</si>
  <si>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</si>
  <si>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</si>
  <si>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</si>
  <si>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</si>
  <si>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</si>
  <si>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</si>
  <si>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</si>
  <si>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</si>
  <si>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</si>
  <si>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</si>
  <si>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</si>
  <si>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</si>
  <si>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</si>
  <si>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</si>
  <si>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</si>
  <si>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</si>
  <si>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</si>
  <si>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</si>
  <si>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</si>
  <si>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</si>
  <si>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</si>
  <si>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</si>
  <si>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</si>
  <si>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</si>
  <si>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</si>
  <si>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</si>
  <si>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</si>
  <si>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</si>
  <si>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</si>
  <si>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</si>
  <si>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</si>
  <si>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</si>
  <si>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</si>
  <si>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</si>
  <si>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</si>
  <si>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</si>
  <si>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</si>
  <si>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</si>
  <si>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</si>
  <si>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</si>
  <si>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</si>
  <si>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</si>
  <si>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</si>
  <si>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</si>
  <si>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</si>
  <si>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</si>
  <si>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</si>
  <si>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</si>
  <si>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</si>
  <si>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</si>
  <si>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</si>
  <si>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</si>
  <si>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</si>
  <si>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</si>
  <si>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</si>
  <si>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</si>
  <si>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</si>
  <si>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</si>
  <si>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</si>
  <si>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</si>
  <si>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</si>
  <si>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</si>
  <si>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</si>
  <si>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</si>
  <si>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</si>
  <si>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</si>
  <si>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</si>
  <si>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</si>
  <si>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</si>
  <si>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</si>
  <si>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</si>
  <si>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</si>
  <si>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</si>
  <si>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</si>
  <si>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</si>
  <si>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</si>
  <si>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</si>
  <si>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</si>
  <si>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</si>
  <si>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</si>
  <si>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</si>
  <si>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重度障害者等包括支援</t>
    <rPh sb="0" eb="2">
      <t>ジュウド</t>
    </rPh>
    <rPh sb="2" eb="5">
      <t>ショウガイシャ</t>
    </rPh>
    <rPh sb="5" eb="6">
      <t>トウ</t>
    </rPh>
    <rPh sb="6" eb="8">
      <t>ホウカツ</t>
    </rPh>
    <rPh sb="8" eb="10">
      <t>シエン</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</si>
  <si>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</si>
  <si>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</si>
  <si>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</si>
  <si>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</si>
  <si>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</si>
  <si>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</si>
  <si>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</si>
  <si>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</si>
  <si>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</si>
  <si>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</si>
  <si>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</si>
  <si>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</si>
  <si>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</si>
  <si>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</si>
  <si>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</si>
  <si>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代表となる
法人名</t>
    <rPh sb="0" eb="2">
      <t>ダイヒョウ</t>
    </rPh>
    <rPh sb="6" eb="8">
      <t>ホウジン</t>
    </rPh>
    <rPh sb="8" eb="9">
      <t>メイ</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</si>
  <si>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</si>
  <si>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</si>
  <si>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</si>
  <si>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</si>
  <si>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</si>
  <si>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</si>
  <si>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</si>
  <si>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t>提供サービス</t>
    <rPh sb="0" eb="2">
      <t>テイキョウ</t>
    </rPh>
    <phoneticPr fontId="3"/>
  </si>
  <si>
    <t>新型コロナウイルス感染症緊急包括支援交付金（障害分）に関する実績報告書</t>
    <rPh sb="22" eb="24">
      <t>ショウガイ</t>
    </rPh>
    <rPh sb="30" eb="32">
      <t>ジッセキ</t>
    </rPh>
    <rPh sb="32" eb="34">
      <t>ホウコク</t>
    </rPh>
    <phoneticPr fontId="3"/>
  </si>
  <si>
    <t>実績額①</t>
    <phoneticPr fontId="3"/>
  </si>
  <si>
    <t>交付決定額</t>
    <rPh sb="0" eb="2">
      <t>コウフ</t>
    </rPh>
    <rPh sb="2" eb="5">
      <t>ケッテイガク</t>
    </rPh>
    <phoneticPr fontId="3"/>
  </si>
  <si>
    <t>交付決定額</t>
    <phoneticPr fontId="3"/>
  </si>
  <si>
    <t>千円</t>
    <phoneticPr fontId="3"/>
  </si>
  <si>
    <t>（注）2-1．、2-2．及び４．の事業の実績額は、交付決定額と所要額を比較していずれか低い方の額が入力される。</t>
    <rPh sb="1" eb="2">
      <t>チュウ</t>
    </rPh>
    <rPh sb="12" eb="13">
      <t>オヨ</t>
    </rPh>
    <rPh sb="17" eb="19">
      <t>ジギョウ</t>
    </rPh>
    <rPh sb="25" eb="27">
      <t>コウフ</t>
    </rPh>
    <rPh sb="27" eb="29">
      <t>ケッテイ</t>
    </rPh>
    <rPh sb="29" eb="30">
      <t>ガク</t>
    </rPh>
    <rPh sb="31" eb="33">
      <t>ショヨウ</t>
    </rPh>
    <rPh sb="33" eb="34">
      <t>ガク</t>
    </rPh>
    <rPh sb="35" eb="37">
      <t>ヒカク</t>
    </rPh>
    <rPh sb="43" eb="44">
      <t>ヒク</t>
    </rPh>
    <rPh sb="45" eb="46">
      <t>ホウ</t>
    </rPh>
    <rPh sb="47" eb="48">
      <t>ガク</t>
    </rPh>
    <rPh sb="49" eb="51">
      <t>ニュウリョク</t>
    </rPh>
    <phoneticPr fontId="3"/>
  </si>
  <si>
    <t>（注）各科目の支払額を証する書類（領収書等）については、県からの求めがあった場合に速やかに提出できるよう、法人において</t>
    <rPh sb="1" eb="2">
      <t>チュウ</t>
    </rPh>
    <rPh sb="3" eb="6">
      <t>カクカモク</t>
    </rPh>
    <rPh sb="7" eb="10">
      <t>シハライガク</t>
    </rPh>
    <rPh sb="11" eb="12">
      <t>ショウ</t>
    </rPh>
    <rPh sb="14" eb="16">
      <t>ショルイ</t>
    </rPh>
    <rPh sb="17" eb="20">
      <t>リョウシュウショ</t>
    </rPh>
    <rPh sb="20" eb="21">
      <t>トウ</t>
    </rPh>
    <rPh sb="28" eb="29">
      <t>ケン</t>
    </rPh>
    <rPh sb="32" eb="33">
      <t>モト</t>
    </rPh>
    <rPh sb="38" eb="40">
      <t>バアイ</t>
    </rPh>
    <rPh sb="41" eb="42">
      <t>スミ</t>
    </rPh>
    <rPh sb="45" eb="47">
      <t>テイシュツ</t>
    </rPh>
    <rPh sb="53" eb="55">
      <t>ホウジン</t>
    </rPh>
    <phoneticPr fontId="3"/>
  </si>
  <si>
    <t>額確定（事業の中止又は廃止の承認を受けた場合には、その承認を受けた）日の属する年度末日から５年間以上保管しておくこと。</t>
    <rPh sb="0" eb="1">
      <t>ガク</t>
    </rPh>
    <rPh sb="1" eb="3">
      <t>カクテイ</t>
    </rPh>
    <rPh sb="4" eb="6">
      <t>ジギョウ</t>
    </rPh>
    <rPh sb="7" eb="9">
      <t>チュウシ</t>
    </rPh>
    <rPh sb="9" eb="10">
      <t>マタ</t>
    </rPh>
    <rPh sb="11" eb="13">
      <t>ハイシ</t>
    </rPh>
    <rPh sb="14" eb="16">
      <t>ショウニン</t>
    </rPh>
    <rPh sb="17" eb="18">
      <t>ウ</t>
    </rPh>
    <rPh sb="20" eb="22">
      <t>バアイ</t>
    </rPh>
    <rPh sb="27" eb="29">
      <t>ショウニン</t>
    </rPh>
    <rPh sb="30" eb="31">
      <t>ウ</t>
    </rPh>
    <rPh sb="34" eb="35">
      <t>ヒ</t>
    </rPh>
    <rPh sb="36" eb="37">
      <t>ゾク</t>
    </rPh>
    <rPh sb="39" eb="41">
      <t>ネンド</t>
    </rPh>
    <rPh sb="41" eb="43">
      <t>マツジツ</t>
    </rPh>
    <rPh sb="46" eb="48">
      <t>ネンカン</t>
    </rPh>
    <rPh sb="48" eb="50">
      <t>イジョウ</t>
    </rPh>
    <rPh sb="50" eb="52">
      <t>ホカン</t>
    </rPh>
    <phoneticPr fontId="3"/>
  </si>
  <si>
    <t>（様式４）</t>
    <rPh sb="1" eb="3">
      <t>ヨウシキ</t>
    </rPh>
    <phoneticPr fontId="3"/>
  </si>
  <si>
    <t>支出済額</t>
    <rPh sb="0" eb="2">
      <t>シシュツ</t>
    </rPh>
    <rPh sb="2" eb="3">
      <t>ズミ</t>
    </rPh>
    <rPh sb="3" eb="4">
      <t>ガク</t>
    </rPh>
    <phoneticPr fontId="3"/>
  </si>
  <si>
    <t>実績額②</t>
    <rPh sb="0" eb="3">
      <t>ジッセキガク</t>
    </rPh>
    <phoneticPr fontId="3"/>
  </si>
  <si>
    <t>実績額③</t>
    <phoneticPr fontId="3"/>
  </si>
  <si>
    <t>実績額④</t>
    <phoneticPr fontId="3"/>
  </si>
  <si>
    <t>実績額⑤</t>
    <rPh sb="0" eb="3">
      <t>ジッセキガク</t>
    </rPh>
    <phoneticPr fontId="3"/>
  </si>
  <si>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</si>
  <si>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事業者から実績報告書を受領し、内容を確認</t>
    <rPh sb="0" eb="3">
      <t>ジギョウシャ</t>
    </rPh>
    <rPh sb="5" eb="7">
      <t>ジッセキ</t>
    </rPh>
    <rPh sb="7" eb="10">
      <t>ホウコクショ</t>
    </rPh>
    <rPh sb="11" eb="13">
      <t>ジュリョウ</t>
    </rPh>
    <rPh sb="15" eb="17">
      <t>ナイヨウ</t>
    </rPh>
    <rPh sb="18" eb="20">
      <t>カクニン</t>
    </rPh>
    <phoneticPr fontId="3"/>
  </si>
  <si>
    <t>実績報告書（Wordファイル）に、必要情報を入力し、法人印を押印</t>
    <rPh sb="0" eb="2">
      <t>ジッセキ</t>
    </rPh>
    <rPh sb="2" eb="5">
      <t>ホウコクショ</t>
    </rPh>
    <rPh sb="17" eb="19">
      <t>ヒツヨウ</t>
    </rPh>
    <rPh sb="19" eb="21">
      <t>ジョウホウ</t>
    </rPh>
    <rPh sb="22" eb="24">
      <t>ニュウリョク</t>
    </rPh>
    <rPh sb="26" eb="28">
      <t>ホウジン</t>
    </rPh>
    <rPh sb="28" eb="29">
      <t>イン</t>
    </rPh>
    <rPh sb="30" eb="32">
      <t>オウイン</t>
    </rPh>
    <phoneticPr fontId="3"/>
  </si>
  <si>
    <t>６と７で作成した書類を印刷し、県に提出（郵送等）</t>
    <rPh sb="4" eb="6">
      <t>サクセイ</t>
    </rPh>
    <rPh sb="8" eb="10">
      <t>ショルイ</t>
    </rPh>
    <rPh sb="11" eb="13">
      <t>インサツ</t>
    </rPh>
    <rPh sb="15" eb="16">
      <t>ケン</t>
    </rPh>
    <rPh sb="17" eb="19">
      <t>テイシュツ</t>
    </rPh>
    <rPh sb="20" eb="22">
      <t>ユウソウ</t>
    </rPh>
    <rPh sb="22" eb="23">
      <t>トウ</t>
    </rPh>
    <phoneticPr fontId="3"/>
  </si>
  <si>
    <t>本Excelを各事業所に配布し、以下の様式への記入を依頼
・様式１（申請額一覧）
・様式４（個票）
・様式３（職員表）</t>
    <rPh sb="16" eb="18">
      <t>イカ</t>
    </rPh>
    <rPh sb="19" eb="21">
      <t>ヨウシキ</t>
    </rPh>
    <rPh sb="23" eb="25">
      <t>キニュウ</t>
    </rPh>
    <rPh sb="26" eb="28">
      <t>イライ</t>
    </rPh>
    <rPh sb="30" eb="32">
      <t>ヨウシキ</t>
    </rPh>
    <rPh sb="34" eb="37">
      <t>シンセイガク</t>
    </rPh>
    <rPh sb="37" eb="39">
      <t>イチラン</t>
    </rPh>
    <rPh sb="51" eb="53">
      <t>ヨウシキ</t>
    </rPh>
    <rPh sb="55" eb="57">
      <t>ショクイン</t>
    </rPh>
    <rPh sb="57" eb="58">
      <t>ヒョウ</t>
    </rPh>
    <phoneticPr fontId="3"/>
  </si>
  <si>
    <t>以下の作業を行った上で、事業者（法人本部）へ返送
【様式４（個票）】
・水色セル：必要情報を入力
・緑色セル：プルダウンから選択
【様式３（職員表）】
・慰労金を受領した職員情報の入力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80">
      <t>イロウキン</t>
    </rPh>
    <rPh sb="81" eb="83">
      <t>ジュリョウ</t>
    </rPh>
    <rPh sb="85" eb="87">
      <t>ショクイン</t>
    </rPh>
    <rPh sb="87" eb="89">
      <t>ジョウホウ</t>
    </rPh>
    <rPh sb="90" eb="92">
      <t>ニュウリョク</t>
    </rPh>
    <phoneticPr fontId="3"/>
  </si>
  <si>
    <r>
      <t xml:space="preserve">実績額一覧に法人情報を入力
様式４（個票）の内容が、様式４（実績額一覧）に正しく反映されていることを確認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3">
      <t>ジッセキガク</t>
    </rPh>
    <rPh sb="3" eb="5">
      <t>イチラン</t>
    </rPh>
    <rPh sb="6" eb="8">
      <t>ホウジン</t>
    </rPh>
    <rPh sb="8" eb="10">
      <t>ジョウホウ</t>
    </rPh>
    <rPh sb="11" eb="13">
      <t>ニュウリョク</t>
    </rPh>
    <rPh sb="14" eb="16">
      <t>ヨウシキ</t>
    </rPh>
    <rPh sb="18" eb="20">
      <t>コヒョウ</t>
    </rPh>
    <rPh sb="22" eb="24">
      <t>ナイヨウ</t>
    </rPh>
    <rPh sb="26" eb="28">
      <t>ヨウシキ</t>
    </rPh>
    <rPh sb="33" eb="35">
      <t>イチラン</t>
    </rPh>
    <rPh sb="37" eb="38">
      <t>タダ</t>
    </rPh>
    <rPh sb="38" eb="39">
      <t>テキセイ</t>
    </rPh>
    <rPh sb="40" eb="42">
      <t>ハンエイ</t>
    </rPh>
    <rPh sb="50" eb="52">
      <t>カクニン</t>
    </rPh>
    <rPh sb="76" eb="77">
      <t>ギョウ</t>
    </rPh>
    <rPh sb="89" eb="90">
      <t>ミギ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</si>
</sst>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b/>
      <u/>
      <sz val="11"/>
      <color indexed="81"/>
      <name val="ＭＳ Ｐゴシック"/>
      <family val="3"/>
      <charset val="128"/>
    </font>
    <font>
      <b/>
      <sz val="9"/>
      <color indexed="81"/>
      <name val="ＭＳ Ｐゴシック"/>
      <family val="3"/>
      <charset val="128"/>
    </font>
    <font>
      <sz val="9"/>
      <color indexed="81"/>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0">
    <xf numFmtId="0" fontId="0" fillId="0" borderId="0" xfId="0">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6"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49" fontId="16" fillId="0" borderId="24" xfId="0" applyNumberFormat="1" applyFont="1" applyBorder="1" applyAlignment="1">
      <alignment horizontal="left" vertical="center" wrapText="1"/>
    </xf>
    <xf numFmtId="0" fontId="16" fillId="0" borderId="24" xfId="0" applyFont="1" applyBorder="1" applyAlignment="1">
      <alignment horizontal="left" vertical="center" wrapText="1"/>
    </xf>
    <xf numFmtId="49" fontId="16" fillId="0" borderId="16" xfId="0" applyNumberFormat="1" applyFont="1" applyBorder="1" applyAlignment="1">
      <alignment vertical="center" wrapText="1"/>
    </xf>
    <xf numFmtId="0" fontId="16" fillId="0" borderId="16" xfId="0" applyFont="1" applyBorder="1" applyAlignment="1">
      <alignment horizontal="left" vertical="center" wrapText="1"/>
    </xf>
    <xf numFmtId="0" fontId="16" fillId="0" borderId="16" xfId="0" applyFont="1" applyBorder="1" applyAlignment="1">
      <alignment vertical="center" wrapText="1"/>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6" fillId="7" borderId="24" xfId="0" applyNumberFormat="1" applyFont="1" applyFill="1" applyBorder="1" applyAlignment="1">
      <alignment horizontal="center" vertical="top"/>
    </xf>
    <xf numFmtId="0" fontId="16" fillId="7" borderId="24" xfId="0" applyFont="1" applyFill="1" applyBorder="1" applyAlignment="1">
      <alignment horizontal="center" vertical="top"/>
    </xf>
    <xf numFmtId="0" fontId="13" fillId="0" borderId="10" xfId="0" applyFont="1" applyBorder="1">
      <alignment vertical="center"/>
    </xf>
    <xf numFmtId="0" fontId="18"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19" fillId="6" borderId="18" xfId="0" applyNumberFormat="1" applyFont="1" applyFill="1" applyBorder="1" applyAlignment="1">
      <alignmen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3" fillId="0" borderId="0" xfId="0" applyFont="1">
      <alignment vertical="center"/>
    </xf>
    <xf numFmtId="49" fontId="7" fillId="0" borderId="24" xfId="0" applyNumberFormat="1" applyFont="1" applyBorder="1" applyAlignment="1">
      <alignment vertical="center" shrinkToFit="1"/>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49" fontId="0" fillId="5" borderId="0" xfId="0" applyNumberFormat="1" applyFill="1" applyAlignment="1">
      <alignment horizontal="center" vertical="center"/>
    </xf>
    <xf numFmtId="49" fontId="0" fillId="5" borderId="0" xfId="0" applyNumberFormat="1" applyFill="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0" fontId="8" fillId="6" borderId="24" xfId="0" applyFont="1" applyFill="1" applyBorder="1" applyProtection="1">
      <alignment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49" fontId="11" fillId="4" borderId="24" xfId="0" applyNumberFormat="1" applyFont="1" applyFill="1" applyBorder="1" applyAlignment="1" applyProtection="1">
      <alignment horizontal="center"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6" borderId="0" xfId="0" applyFont="1" applyFill="1" applyBorder="1" applyAlignment="1">
      <alignment vertical="center"/>
    </xf>
    <xf numFmtId="0" fontId="11" fillId="0" borderId="0" xfId="0" applyFont="1" applyFill="1">
      <alignment vertical="center"/>
    </xf>
    <xf numFmtId="0" fontId="7" fillId="9" borderId="24" xfId="0" applyNumberFormat="1" applyFont="1" applyFill="1" applyBorder="1" applyAlignment="1" applyProtection="1">
      <alignment vertical="center" shrinkToFit="1"/>
      <protection locked="0" hidden="1"/>
    </xf>
    <xf numFmtId="179" fontId="12" fillId="4" borderId="24" xfId="0" applyNumberFormat="1" applyFont="1" applyFill="1" applyBorder="1" applyProtection="1">
      <alignment vertical="center"/>
      <protection locked="0"/>
    </xf>
    <xf numFmtId="0" fontId="8" fillId="4" borderId="24" xfId="0" applyFont="1" applyFill="1" applyBorder="1" applyAlignment="1" applyProtection="1">
      <alignment horizontal="center" vertical="center"/>
      <protection locked="0"/>
    </xf>
    <xf numFmtId="0" fontId="8" fillId="0" borderId="24" xfId="0" applyFont="1" applyBorder="1" applyAlignment="1" applyProtection="1">
      <alignment horizontal="center" vertical="center"/>
    </xf>
    <xf numFmtId="0" fontId="15" fillId="0" borderId="0" xfId="0" applyFont="1" applyAlignment="1">
      <alignment horizontal="center"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2" fillId="9" borderId="25" xfId="0" applyFont="1" applyFill="1" applyBorder="1" applyAlignment="1">
      <alignment vertical="center"/>
    </xf>
    <xf numFmtId="0" fontId="22" fillId="9" borderId="26" xfId="0" applyFont="1" applyFill="1" applyBorder="1" applyAlignment="1">
      <alignment vertical="center"/>
    </xf>
    <xf numFmtId="0" fontId="22"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49" fontId="5" fillId="3" borderId="11" xfId="0" applyNumberFormat="1" applyFont="1" applyFill="1" applyBorder="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4" borderId="11"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protection locked="0"/>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6" borderId="30"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177" fontId="11" fillId="3" borderId="19" xfId="4"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177" fontId="11" fillId="3" borderId="13" xfId="4" applyNumberFormat="1" applyFont="1" applyFill="1" applyBorder="1" applyAlignment="1" applyProtection="1">
      <alignment vertical="center" shrinkToFit="1"/>
      <protection locked="0"/>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177" fontId="11" fillId="3" borderId="33" xfId="4"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8" fontId="11" fillId="0" borderId="2" xfId="0" applyNumberFormat="1" applyFont="1" applyFill="1" applyBorder="1" applyAlignment="1" applyProtection="1">
      <alignment horizontal="center" vertical="center" shrinkToFit="1"/>
      <protection locked="0"/>
    </xf>
    <xf numFmtId="178" fontId="11" fillId="0" borderId="3" xfId="0" applyNumberFormat="1" applyFont="1" applyFill="1" applyBorder="1" applyAlignment="1" applyProtection="1">
      <alignment horizontal="center" vertical="center" shrinkToFit="1"/>
      <protection locked="0"/>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178" fontId="11" fillId="6" borderId="28" xfId="0" quotePrefix="1" applyNumberFormat="1" applyFont="1" applyFill="1" applyBorder="1" applyAlignment="1">
      <alignment vertical="center" shrinkToFit="1"/>
    </xf>
    <xf numFmtId="178" fontId="11" fillId="6" borderId="26" xfId="0" applyNumberFormat="1" applyFont="1" applyFill="1" applyBorder="1" applyAlignment="1">
      <alignment vertical="center" shrinkToFi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178" fontId="11" fillId="0" borderId="5" xfId="0" applyNumberFormat="1" applyFont="1" applyFill="1" applyBorder="1" applyAlignment="1" applyProtection="1">
      <alignment horizontal="center" vertical="center" shrinkToFit="1"/>
      <protection locked="0"/>
    </xf>
    <xf numFmtId="178" fontId="11" fillId="0" borderId="6" xfId="0" applyNumberFormat="1" applyFont="1" applyFill="1" applyBorder="1" applyAlignment="1" applyProtection="1">
      <alignment horizontal="center" vertical="center" shrinkToFit="1"/>
      <protection locked="0"/>
    </xf>
    <xf numFmtId="178" fontId="11" fillId="0" borderId="8" xfId="0" applyNumberFormat="1" applyFont="1" applyFill="1" applyBorder="1" applyAlignment="1" applyProtection="1">
      <alignment horizontal="center" vertical="center" shrinkToFit="1"/>
      <protection locked="0"/>
    </xf>
    <xf numFmtId="178" fontId="11" fillId="0" borderId="12" xfId="0" applyNumberFormat="1" applyFont="1" applyFill="1" applyBorder="1" applyAlignment="1" applyProtection="1">
      <alignment horizontal="center" vertical="center" shrinkToFit="1"/>
      <protection locked="0"/>
    </xf>
    <xf numFmtId="178" fontId="11" fillId="0" borderId="4" xfId="0" applyNumberFormat="1" applyFont="1" applyFill="1" applyBorder="1" applyAlignment="1" applyProtection="1">
      <alignment horizontal="center" vertical="center" shrinkToFit="1"/>
      <protection locked="0"/>
    </xf>
    <xf numFmtId="178" fontId="11" fillId="0" borderId="11" xfId="0" applyNumberFormat="1" applyFont="1" applyFill="1" applyBorder="1" applyAlignment="1" applyProtection="1">
      <alignment horizontal="center" vertical="center" shrinkToFit="1"/>
      <protection locked="0"/>
    </xf>
    <xf numFmtId="178" fontId="11" fillId="3" borderId="5" xfId="0" applyNumberFormat="1" applyFont="1" applyFill="1" applyBorder="1" applyAlignment="1" applyProtection="1">
      <alignment horizontal="center" vertical="center" shrinkToFit="1"/>
      <protection locked="0"/>
    </xf>
    <xf numFmtId="178" fontId="11" fillId="3" borderId="6" xfId="0" applyNumberFormat="1" applyFont="1" applyFill="1" applyBorder="1" applyAlignment="1" applyProtection="1">
      <alignment horizontal="center" vertical="center" shrinkToFit="1"/>
      <protection locked="0"/>
    </xf>
    <xf numFmtId="178" fontId="11" fillId="3" borderId="8" xfId="0" applyNumberFormat="1" applyFont="1" applyFill="1" applyBorder="1" applyAlignment="1" applyProtection="1">
      <alignment horizontal="center" vertical="center" shrinkToFit="1"/>
      <protection locked="0"/>
    </xf>
    <xf numFmtId="178" fontId="11" fillId="3" borderId="12" xfId="0" applyNumberFormat="1" applyFont="1" applyFill="1" applyBorder="1" applyAlignment="1" applyProtection="1">
      <alignment horizontal="center" vertical="center" shrinkToFit="1"/>
      <protection locked="0"/>
    </xf>
    <xf numFmtId="178" fontId="11" fillId="3" borderId="4" xfId="0" applyNumberFormat="1" applyFont="1" applyFill="1" applyBorder="1" applyAlignment="1" applyProtection="1">
      <alignment horizontal="center" vertical="center" shrinkToFit="1"/>
      <protection locked="0"/>
    </xf>
    <xf numFmtId="178" fontId="11" fillId="3" borderId="11" xfId="0" applyNumberFormat="1" applyFont="1" applyFill="1" applyBorder="1" applyAlignment="1" applyProtection="1">
      <alignment horizontal="center" vertical="center" shrinkToFit="1"/>
      <protection locked="0"/>
    </xf>
    <xf numFmtId="178" fontId="11" fillId="3" borderId="1" xfId="0" applyNumberFormat="1" applyFont="1" applyFill="1" applyBorder="1" applyAlignment="1" applyProtection="1">
      <alignment horizontal="center" vertical="center" shrinkToFit="1"/>
      <protection locked="0"/>
    </xf>
    <xf numFmtId="178" fontId="11" fillId="3" borderId="2" xfId="0" applyNumberFormat="1" applyFont="1" applyFill="1" applyBorder="1" applyAlignment="1" applyProtection="1">
      <alignment horizontal="center" vertical="center" shrinkToFit="1"/>
      <protection locked="0"/>
    </xf>
    <xf numFmtId="178" fontId="11" fillId="0" borderId="1" xfId="0" applyNumberFormat="1" applyFont="1" applyFill="1" applyBorder="1" applyAlignment="1" applyProtection="1">
      <alignment horizontal="center" vertical="center" shrinkToFit="1"/>
    </xf>
    <xf numFmtId="178" fontId="11" fillId="0" borderId="2" xfId="0" applyNumberFormat="1" applyFont="1" applyFill="1" applyBorder="1" applyAlignment="1" applyProtection="1">
      <alignment horizontal="center" vertical="center" shrinkToFi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10" zoomScaleNormal="100" zoomScaleSheetLayoutView="100" workbookViewId="0">
      <selection activeCell="C11" sqref="C11"/>
    </sheetView>
  </sheetViews>
  <sheetFormatPr defaultRowHeight="13.5"/>
  <cols>
    <col min="1" max="1" width="5.5" style="95" bestFit="1" customWidth="1"/>
    <col min="2" max="4" width="32.875" style="93" customWidth="1"/>
    <col min="5" max="5" width="4.25" style="95" customWidth="1"/>
    <col min="6" max="16384" width="9" style="95"/>
  </cols>
  <sheetData>
    <row r="1" spans="1:4">
      <c r="D1" s="134"/>
    </row>
    <row r="2" spans="1:4" ht="17.25">
      <c r="A2" s="163" t="s">
        <v>137</v>
      </c>
      <c r="B2" s="163"/>
      <c r="C2" s="163"/>
      <c r="D2" s="163"/>
    </row>
    <row r="3" spans="1:4" ht="14.25">
      <c r="B3" s="94"/>
      <c r="C3" s="94"/>
    </row>
    <row r="4" spans="1:4" ht="14.25">
      <c r="A4" s="111" t="s">
        <v>129</v>
      </c>
      <c r="B4" s="112" t="s">
        <v>135</v>
      </c>
      <c r="C4" s="113" t="s">
        <v>130</v>
      </c>
      <c r="D4" s="113" t="s">
        <v>131</v>
      </c>
    </row>
    <row r="5" spans="1:4" ht="36" customHeight="1">
      <c r="A5" s="96">
        <v>1</v>
      </c>
      <c r="B5" s="97" t="s">
        <v>181</v>
      </c>
      <c r="C5" s="98"/>
      <c r="D5" s="98"/>
    </row>
    <row r="6" spans="1:4" ht="87.75" customHeight="1">
      <c r="A6" s="96">
        <f>A5+1</f>
        <v>2</v>
      </c>
      <c r="B6" s="97"/>
      <c r="C6" s="98" t="s">
        <v>229</v>
      </c>
      <c r="D6" s="98"/>
    </row>
    <row r="7" spans="1:4" ht="183" customHeight="1">
      <c r="A7" s="96">
        <f t="shared" ref="A7:A13" si="0">A6+1</f>
        <v>3</v>
      </c>
      <c r="B7" s="97"/>
      <c r="C7" s="98"/>
      <c r="D7" s="98" t="s">
        <v>230</v>
      </c>
    </row>
    <row r="8" spans="1:4" ht="65.25" customHeight="1">
      <c r="A8" s="96">
        <f t="shared" si="0"/>
        <v>4</v>
      </c>
      <c r="B8" s="97"/>
      <c r="C8" s="98" t="s">
        <v>136</v>
      </c>
      <c r="D8" s="98"/>
    </row>
    <row r="9" spans="1:4" ht="167.25" customHeight="1">
      <c r="A9" s="96">
        <f t="shared" si="0"/>
        <v>5</v>
      </c>
      <c r="B9" s="97"/>
      <c r="C9" s="98" t="s">
        <v>225</v>
      </c>
      <c r="D9" s="114"/>
    </row>
    <row r="10" spans="1:4" ht="118.5" customHeight="1">
      <c r="A10" s="96">
        <f t="shared" si="0"/>
        <v>6</v>
      </c>
      <c r="B10" s="99"/>
      <c r="C10" s="100" t="s">
        <v>231</v>
      </c>
      <c r="D10" s="101"/>
    </row>
    <row r="11" spans="1:4" ht="51" customHeight="1">
      <c r="A11" s="96">
        <f t="shared" si="0"/>
        <v>7</v>
      </c>
      <c r="B11" s="97"/>
      <c r="C11" s="98" t="s">
        <v>227</v>
      </c>
      <c r="D11" s="98"/>
    </row>
    <row r="12" spans="1:4" ht="59.25" customHeight="1">
      <c r="A12" s="96">
        <f t="shared" si="0"/>
        <v>8</v>
      </c>
      <c r="B12" s="97"/>
      <c r="C12" s="98" t="s">
        <v>228</v>
      </c>
      <c r="D12" s="98"/>
    </row>
    <row r="13" spans="1:4" ht="75" customHeight="1">
      <c r="A13" s="96">
        <f t="shared" si="0"/>
        <v>9</v>
      </c>
      <c r="B13" s="97" t="s">
        <v>226</v>
      </c>
      <c r="C13" s="98"/>
      <c r="D13" s="98"/>
    </row>
    <row r="14" spans="1:4" ht="54" customHeight="1"/>
  </sheetData>
  <mergeCells count="1">
    <mergeCell ref="A2:D2"/>
  </mergeCells>
  <phoneticPr fontId="3"/>
  <printOptions horizontalCentered="1"/>
  <pageMargins left="0.70866141732283472" right="0.70866141732283472" top="0.7480314960629921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36"/>
  <sheetViews>
    <sheetView showZeros="0" topLeftCell="C1" zoomScaleNormal="100" zoomScaleSheetLayoutView="100" workbookViewId="0">
      <selection activeCell="G6" sqref="G6"/>
    </sheetView>
  </sheetViews>
  <sheetFormatPr defaultColWidth="2.25" defaultRowHeight="13.5"/>
  <cols>
    <col min="1" max="1" width="3.125" style="6" customWidth="1"/>
    <col min="2" max="2" width="30.25" style="6" customWidth="1"/>
    <col min="3" max="3" width="12.875" style="6" customWidth="1"/>
    <col min="4" max="4" width="20.875" style="6" customWidth="1"/>
    <col min="5" max="5" width="13.875" style="6" bestFit="1" customWidth="1"/>
    <col min="6" max="6" width="20.875" style="6" customWidth="1"/>
    <col min="7" max="7" width="13.875" style="6" customWidth="1"/>
    <col min="8" max="8" width="11.25" style="6" customWidth="1"/>
    <col min="9" max="9" width="7.375" style="6" bestFit="1" customWidth="1"/>
    <col min="10" max="14" width="11.25" style="6" customWidth="1"/>
    <col min="15" max="15" width="4.5" style="6" bestFit="1" customWidth="1"/>
    <col min="16" max="16384" width="2.25" style="6"/>
  </cols>
  <sheetData>
    <row r="1" spans="1:38">
      <c r="A1" s="6" t="s">
        <v>127</v>
      </c>
    </row>
    <row r="2" spans="1:38">
      <c r="A2" s="87"/>
    </row>
    <row r="3" spans="1:38" ht="18" customHeight="1">
      <c r="A3" s="164" t="s">
        <v>126</v>
      </c>
      <c r="B3" s="166" t="s">
        <v>10</v>
      </c>
      <c r="C3" s="165" t="s">
        <v>17</v>
      </c>
      <c r="D3" s="166" t="s">
        <v>11</v>
      </c>
      <c r="E3" s="166" t="s">
        <v>0</v>
      </c>
      <c r="F3" s="170" t="s">
        <v>60</v>
      </c>
      <c r="G3" s="172" t="s">
        <v>202</v>
      </c>
      <c r="H3" s="176" t="s">
        <v>122</v>
      </c>
      <c r="I3" s="176"/>
      <c r="J3" s="176"/>
      <c r="K3" s="176"/>
      <c r="L3" s="176"/>
      <c r="M3" s="176"/>
      <c r="N3" s="177"/>
      <c r="O3" s="174" t="s">
        <v>128</v>
      </c>
    </row>
    <row r="4" spans="1:38" ht="45">
      <c r="A4" s="164"/>
      <c r="B4" s="166"/>
      <c r="C4" s="165"/>
      <c r="D4" s="166"/>
      <c r="E4" s="166"/>
      <c r="F4" s="171"/>
      <c r="G4" s="173"/>
      <c r="H4" s="86" t="s">
        <v>184</v>
      </c>
      <c r="I4" s="86" t="s">
        <v>125</v>
      </c>
      <c r="J4" s="86" t="s">
        <v>183</v>
      </c>
      <c r="K4" s="120" t="s">
        <v>182</v>
      </c>
      <c r="L4" s="86" t="s">
        <v>54</v>
      </c>
      <c r="M4" s="85" t="s">
        <v>55</v>
      </c>
      <c r="N4" s="109" t="s">
        <v>12</v>
      </c>
      <c r="O4" s="175"/>
    </row>
    <row r="5" spans="1:38" ht="22.5" customHeight="1" thickBot="1">
      <c r="A5" s="149">
        <v>1</v>
      </c>
      <c r="B5" s="127">
        <f ca="1">IFERROR(INDIRECT("個票"&amp;$A5&amp;"！$t$7"),"")</f>
        <v>0</v>
      </c>
      <c r="C5" s="127">
        <f ca="1">IFERROR(INDIRECT("個票"&amp;$A5&amp;"！$h$7"),"")</f>
        <v>0</v>
      </c>
      <c r="D5" s="127">
        <f ca="1">IFERROR(INDIRECT("個票"&amp;$A5&amp;"！$l$10"),"")</f>
        <v>0</v>
      </c>
      <c r="E5" s="127">
        <f ca="1">IFERROR(INDIRECT("個票"&amp;$A5&amp;"！$w$9"),"")</f>
        <v>0</v>
      </c>
      <c r="F5" s="127" t="str">
        <f ca="1">IFERROR(INDIRECT("個票"&amp;$A5&amp;"！$ｄ$9")&amp;INDIRECT("個票"&amp;$A5&amp;"！$ｈ$9"),"")</f>
        <v>鳥取県</v>
      </c>
      <c r="G5" s="159"/>
      <c r="H5" s="90">
        <f ca="1">IFERROR(INDIRECT("個票"&amp;$A5&amp;"！$AI$16"),"")</f>
        <v>0</v>
      </c>
      <c r="I5" s="91">
        <f ca="1">IFERROR(INDIRECT("個票"&amp;$A5&amp;"！$M$17"),"")</f>
        <v>0</v>
      </c>
      <c r="J5" s="90">
        <f ca="1">IFERROR(INDIRECT("個票"&amp;$A5&amp;"！$AF$20"),"")</f>
        <v>0</v>
      </c>
      <c r="K5" s="90">
        <f ca="1">IFERROR(INDIRECT("個票"&amp;$A5&amp;"！$AF$35"),"")</f>
        <v>0</v>
      </c>
      <c r="L5" s="90">
        <f ca="1">IFERROR(INDIRECT("個票"&amp;$A5&amp;"！$ai$47"),"")</f>
        <v>0</v>
      </c>
      <c r="M5" s="92">
        <f ca="1">IFERROR(INDIRECT("個票"&amp;$A5&amp;"！$AF$53"),"")</f>
        <v>0</v>
      </c>
      <c r="N5" s="90">
        <f ca="1">SUM(H5,J5,K5,L5,M5)</f>
        <v>0</v>
      </c>
      <c r="O5" s="148"/>
    </row>
    <row r="6" spans="1:38" ht="22.5" customHeight="1" thickBot="1">
      <c r="A6" s="149">
        <v>2</v>
      </c>
      <c r="B6" s="127" t="str">
        <f t="shared" ref="B6:B19" ca="1" si="0">IFERROR(INDIRECT("個票"&amp;$A6&amp;"！$t$7"),"")</f>
        <v/>
      </c>
      <c r="C6" s="127" t="str">
        <f t="shared" ref="C6:C19" ca="1" si="1">IFERROR(INDIRECT("個票"&amp;$A6&amp;"！$h$7"),"")</f>
        <v/>
      </c>
      <c r="D6" s="127" t="str">
        <f t="shared" ref="D6:D19" ca="1" si="2">IFERROR(INDIRECT("個票"&amp;$A6&amp;"！$l$10"),"")</f>
        <v/>
      </c>
      <c r="E6" s="127" t="str">
        <f t="shared" ref="E6:E19" ca="1" si="3">IFERROR(INDIRECT("個票"&amp;$A6&amp;"！$w$9"),"")</f>
        <v/>
      </c>
      <c r="F6" s="127" t="str">
        <f t="shared" ref="F6:F19" ca="1" si="4">IFERROR(INDIRECT("個票"&amp;$A6&amp;"！$ｄ$9")&amp;INDIRECT("個票"&amp;$A6&amp;"！$ｈ$9"),"")</f>
        <v/>
      </c>
      <c r="G6" s="159"/>
      <c r="H6" s="90" t="str">
        <f t="shared" ref="H6:H19" ca="1" si="5">IFERROR(INDIRECT("個票"&amp;$A6&amp;"！$AI$16"),"")</f>
        <v/>
      </c>
      <c r="I6" s="91" t="str">
        <f t="shared" ref="I6:I19" ca="1" si="6">IFERROR(INDIRECT("個票"&amp;$A6&amp;"！$M$17"),"")</f>
        <v/>
      </c>
      <c r="J6" s="90" t="str">
        <f t="shared" ref="J6:J19" ca="1" si="7">IFERROR(INDIRECT("個票"&amp;$A6&amp;"！$AF$20"),"")</f>
        <v/>
      </c>
      <c r="K6" s="90" t="str">
        <f t="shared" ref="K6:K19" ca="1" si="8">IFERROR(INDIRECT("個票"&amp;$A6&amp;"！$AF$35"),"")</f>
        <v/>
      </c>
      <c r="L6" s="90" t="str">
        <f t="shared" ref="L6:L19" ca="1" si="9">IFERROR(INDIRECT("個票"&amp;$A6&amp;"！$ai$47"),"")</f>
        <v/>
      </c>
      <c r="M6" s="92" t="str">
        <f t="shared" ref="M6:M19" ca="1" si="10">IFERROR(INDIRECT("個票"&amp;$A6&amp;"！$AF$53"),"")</f>
        <v/>
      </c>
      <c r="N6" s="90">
        <f t="shared" ref="N6:N19" ca="1" si="11">SUM(H6,J6,K6,L6,M6)</f>
        <v>0</v>
      </c>
      <c r="O6" s="148"/>
      <c r="S6" s="167" t="str">
        <f ca="1">IF(_xlfn.SHEETS()-4=COUNTIF(N5:N19,"&gt;0"),"○","！（本表の事業所数と個票の枚数が一致しません）")</f>
        <v>！（本表の事業所数と個票の枚数が一致しません）</v>
      </c>
      <c r="T6" s="168"/>
      <c r="U6" s="168"/>
      <c r="V6" s="168"/>
      <c r="W6" s="168"/>
      <c r="X6" s="168"/>
      <c r="Y6" s="168"/>
      <c r="Z6" s="168"/>
      <c r="AA6" s="168"/>
      <c r="AB6" s="168"/>
      <c r="AC6" s="168"/>
      <c r="AD6" s="168"/>
      <c r="AE6" s="168"/>
      <c r="AF6" s="168"/>
      <c r="AG6" s="168"/>
      <c r="AH6" s="168"/>
      <c r="AI6" s="168"/>
      <c r="AJ6" s="168"/>
      <c r="AK6" s="168"/>
      <c r="AL6" s="169"/>
    </row>
    <row r="7" spans="1:38" ht="22.5" customHeight="1">
      <c r="A7" s="149">
        <v>3</v>
      </c>
      <c r="B7" s="127" t="str">
        <f t="shared" ca="1" si="0"/>
        <v/>
      </c>
      <c r="C7" s="127" t="str">
        <f t="shared" ca="1" si="1"/>
        <v/>
      </c>
      <c r="D7" s="127" t="str">
        <f t="shared" ca="1" si="2"/>
        <v/>
      </c>
      <c r="E7" s="127" t="str">
        <f t="shared" ca="1" si="3"/>
        <v/>
      </c>
      <c r="F7" s="127" t="str">
        <f t="shared" ca="1" si="4"/>
        <v/>
      </c>
      <c r="G7" s="159"/>
      <c r="H7" s="90" t="str">
        <f t="shared" ca="1" si="5"/>
        <v/>
      </c>
      <c r="I7" s="91" t="str">
        <f t="shared" ca="1" si="6"/>
        <v/>
      </c>
      <c r="J7" s="90" t="str">
        <f t="shared" ca="1" si="7"/>
        <v/>
      </c>
      <c r="K7" s="90" t="str">
        <f t="shared" ca="1" si="8"/>
        <v/>
      </c>
      <c r="L7" s="90" t="str">
        <f t="shared" ca="1" si="9"/>
        <v/>
      </c>
      <c r="M7" s="92" t="str">
        <f t="shared" ca="1" si="10"/>
        <v/>
      </c>
      <c r="N7" s="90">
        <f t="shared" ca="1" si="11"/>
        <v>0</v>
      </c>
      <c r="O7" s="148"/>
      <c r="S7" s="126" t="s">
        <v>195</v>
      </c>
    </row>
    <row r="8" spans="1:38" ht="22.5" customHeight="1">
      <c r="A8" s="149">
        <v>4</v>
      </c>
      <c r="B8" s="127" t="str">
        <f t="shared" ca="1" si="0"/>
        <v/>
      </c>
      <c r="C8" s="127" t="str">
        <f t="shared" ca="1" si="1"/>
        <v/>
      </c>
      <c r="D8" s="127" t="str">
        <f t="shared" ca="1" si="2"/>
        <v/>
      </c>
      <c r="E8" s="127" t="str">
        <f t="shared" ca="1" si="3"/>
        <v/>
      </c>
      <c r="F8" s="127" t="str">
        <f t="shared" ca="1" si="4"/>
        <v/>
      </c>
      <c r="G8" s="159"/>
      <c r="H8" s="90" t="str">
        <f t="shared" ca="1" si="5"/>
        <v/>
      </c>
      <c r="I8" s="91" t="str">
        <f t="shared" ca="1" si="6"/>
        <v/>
      </c>
      <c r="J8" s="90" t="str">
        <f t="shared" ca="1" si="7"/>
        <v/>
      </c>
      <c r="K8" s="90" t="str">
        <f t="shared" ca="1" si="8"/>
        <v/>
      </c>
      <c r="L8" s="90" t="str">
        <f t="shared" ca="1" si="9"/>
        <v/>
      </c>
      <c r="M8" s="92" t="str">
        <f t="shared" ca="1" si="10"/>
        <v/>
      </c>
      <c r="N8" s="90">
        <f t="shared" ca="1" si="11"/>
        <v>0</v>
      </c>
      <c r="O8" s="148"/>
      <c r="S8" s="126" t="s">
        <v>196</v>
      </c>
    </row>
    <row r="9" spans="1:38" ht="22.5" customHeight="1">
      <c r="A9" s="149">
        <v>5</v>
      </c>
      <c r="B9" s="127" t="str">
        <f t="shared" ca="1" si="0"/>
        <v/>
      </c>
      <c r="C9" s="127" t="str">
        <f t="shared" ca="1" si="1"/>
        <v/>
      </c>
      <c r="D9" s="127" t="str">
        <f t="shared" ca="1" si="2"/>
        <v/>
      </c>
      <c r="E9" s="127" t="str">
        <f t="shared" ca="1" si="3"/>
        <v/>
      </c>
      <c r="F9" s="127" t="str">
        <f t="shared" ca="1" si="4"/>
        <v/>
      </c>
      <c r="G9" s="159"/>
      <c r="H9" s="90" t="str">
        <f t="shared" ca="1" si="5"/>
        <v/>
      </c>
      <c r="I9" s="91" t="str">
        <f t="shared" ca="1" si="6"/>
        <v/>
      </c>
      <c r="J9" s="90" t="str">
        <f t="shared" ca="1" si="7"/>
        <v/>
      </c>
      <c r="K9" s="90" t="str">
        <f t="shared" ca="1" si="8"/>
        <v/>
      </c>
      <c r="L9" s="90" t="str">
        <f t="shared" ca="1" si="9"/>
        <v/>
      </c>
      <c r="M9" s="92" t="str">
        <f t="shared" ca="1" si="10"/>
        <v/>
      </c>
      <c r="N9" s="90">
        <f t="shared" ca="1" si="11"/>
        <v>0</v>
      </c>
      <c r="O9" s="148"/>
    </row>
    <row r="10" spans="1:38" ht="22.5" customHeight="1">
      <c r="A10" s="149">
        <v>6</v>
      </c>
      <c r="B10" s="127" t="str">
        <f t="shared" ca="1" si="0"/>
        <v/>
      </c>
      <c r="C10" s="127" t="str">
        <f t="shared" ca="1" si="1"/>
        <v/>
      </c>
      <c r="D10" s="127" t="str">
        <f t="shared" ca="1" si="2"/>
        <v/>
      </c>
      <c r="E10" s="127" t="str">
        <f t="shared" ca="1" si="3"/>
        <v/>
      </c>
      <c r="F10" s="127" t="str">
        <f t="shared" ca="1" si="4"/>
        <v/>
      </c>
      <c r="G10" s="159"/>
      <c r="H10" s="90" t="str">
        <f t="shared" ca="1" si="5"/>
        <v/>
      </c>
      <c r="I10" s="91" t="str">
        <f t="shared" ca="1" si="6"/>
        <v/>
      </c>
      <c r="J10" s="90" t="str">
        <f t="shared" ca="1" si="7"/>
        <v/>
      </c>
      <c r="K10" s="90" t="str">
        <f t="shared" ca="1" si="8"/>
        <v/>
      </c>
      <c r="L10" s="90" t="str">
        <f t="shared" ca="1" si="9"/>
        <v/>
      </c>
      <c r="M10" s="92" t="str">
        <f t="shared" ca="1" si="10"/>
        <v/>
      </c>
      <c r="N10" s="90">
        <f t="shared" ca="1" si="11"/>
        <v>0</v>
      </c>
      <c r="O10" s="148"/>
    </row>
    <row r="11" spans="1:38" ht="22.5" customHeight="1">
      <c r="A11" s="149">
        <v>7</v>
      </c>
      <c r="B11" s="127" t="str">
        <f t="shared" ca="1" si="0"/>
        <v/>
      </c>
      <c r="C11" s="127" t="str">
        <f t="shared" ca="1" si="1"/>
        <v/>
      </c>
      <c r="D11" s="127" t="str">
        <f t="shared" ca="1" si="2"/>
        <v/>
      </c>
      <c r="E11" s="127" t="str">
        <f t="shared" ca="1" si="3"/>
        <v/>
      </c>
      <c r="F11" s="127" t="str">
        <f t="shared" ca="1" si="4"/>
        <v/>
      </c>
      <c r="G11" s="159"/>
      <c r="H11" s="90" t="str">
        <f t="shared" ca="1" si="5"/>
        <v/>
      </c>
      <c r="I11" s="91" t="str">
        <f t="shared" ca="1" si="6"/>
        <v/>
      </c>
      <c r="J11" s="90" t="str">
        <f t="shared" ca="1" si="7"/>
        <v/>
      </c>
      <c r="K11" s="90" t="str">
        <f t="shared" ca="1" si="8"/>
        <v/>
      </c>
      <c r="L11" s="90" t="str">
        <f t="shared" ca="1" si="9"/>
        <v/>
      </c>
      <c r="M11" s="92" t="str">
        <f t="shared" ca="1" si="10"/>
        <v/>
      </c>
      <c r="N11" s="90">
        <f t="shared" ca="1" si="11"/>
        <v>0</v>
      </c>
      <c r="O11" s="148"/>
    </row>
    <row r="12" spans="1:38" ht="22.5" customHeight="1">
      <c r="A12" s="149">
        <v>8</v>
      </c>
      <c r="B12" s="127" t="str">
        <f t="shared" ca="1" si="0"/>
        <v/>
      </c>
      <c r="C12" s="127" t="str">
        <f t="shared" ca="1" si="1"/>
        <v/>
      </c>
      <c r="D12" s="127" t="str">
        <f t="shared" ca="1" si="2"/>
        <v/>
      </c>
      <c r="E12" s="127" t="str">
        <f t="shared" ca="1" si="3"/>
        <v/>
      </c>
      <c r="F12" s="127" t="str">
        <f t="shared" ca="1" si="4"/>
        <v/>
      </c>
      <c r="G12" s="159"/>
      <c r="H12" s="90" t="str">
        <f t="shared" ca="1" si="5"/>
        <v/>
      </c>
      <c r="I12" s="91" t="str">
        <f t="shared" ca="1" si="6"/>
        <v/>
      </c>
      <c r="J12" s="90" t="str">
        <f t="shared" ca="1" si="7"/>
        <v/>
      </c>
      <c r="K12" s="90" t="str">
        <f t="shared" ca="1" si="8"/>
        <v/>
      </c>
      <c r="L12" s="90" t="str">
        <f t="shared" ca="1" si="9"/>
        <v/>
      </c>
      <c r="M12" s="92" t="str">
        <f t="shared" ca="1" si="10"/>
        <v/>
      </c>
      <c r="N12" s="90">
        <f t="shared" ca="1" si="11"/>
        <v>0</v>
      </c>
      <c r="O12" s="148"/>
    </row>
    <row r="13" spans="1:38" ht="22.5" customHeight="1">
      <c r="A13" s="149">
        <v>9</v>
      </c>
      <c r="B13" s="127" t="str">
        <f t="shared" ca="1" si="0"/>
        <v/>
      </c>
      <c r="C13" s="127" t="str">
        <f t="shared" ca="1" si="1"/>
        <v/>
      </c>
      <c r="D13" s="127" t="str">
        <f t="shared" ca="1" si="2"/>
        <v/>
      </c>
      <c r="E13" s="127" t="str">
        <f t="shared" ca="1" si="3"/>
        <v/>
      </c>
      <c r="F13" s="127" t="str">
        <f t="shared" ca="1" si="4"/>
        <v/>
      </c>
      <c r="G13" s="159"/>
      <c r="H13" s="90" t="str">
        <f t="shared" ca="1" si="5"/>
        <v/>
      </c>
      <c r="I13" s="91" t="str">
        <f t="shared" ca="1" si="6"/>
        <v/>
      </c>
      <c r="J13" s="90" t="str">
        <f t="shared" ca="1" si="7"/>
        <v/>
      </c>
      <c r="K13" s="90" t="str">
        <f t="shared" ca="1" si="8"/>
        <v/>
      </c>
      <c r="L13" s="90" t="str">
        <f t="shared" ca="1" si="9"/>
        <v/>
      </c>
      <c r="M13" s="92" t="str">
        <f t="shared" ca="1" si="10"/>
        <v/>
      </c>
      <c r="N13" s="90">
        <f t="shared" ca="1" si="11"/>
        <v>0</v>
      </c>
      <c r="O13" s="148"/>
    </row>
    <row r="14" spans="1:38" ht="22.5" customHeight="1">
      <c r="A14" s="149">
        <v>10</v>
      </c>
      <c r="B14" s="127" t="str">
        <f t="shared" ca="1" si="0"/>
        <v/>
      </c>
      <c r="C14" s="127" t="str">
        <f t="shared" ca="1" si="1"/>
        <v/>
      </c>
      <c r="D14" s="127" t="str">
        <f t="shared" ca="1" si="2"/>
        <v/>
      </c>
      <c r="E14" s="127" t="str">
        <f t="shared" ca="1" si="3"/>
        <v/>
      </c>
      <c r="F14" s="127" t="str">
        <f t="shared" ca="1" si="4"/>
        <v/>
      </c>
      <c r="G14" s="159"/>
      <c r="H14" s="90" t="str">
        <f t="shared" ca="1" si="5"/>
        <v/>
      </c>
      <c r="I14" s="91" t="str">
        <f t="shared" ca="1" si="6"/>
        <v/>
      </c>
      <c r="J14" s="90" t="str">
        <f t="shared" ca="1" si="7"/>
        <v/>
      </c>
      <c r="K14" s="90" t="str">
        <f t="shared" ca="1" si="8"/>
        <v/>
      </c>
      <c r="L14" s="90" t="str">
        <f t="shared" ca="1" si="9"/>
        <v/>
      </c>
      <c r="M14" s="92" t="str">
        <f t="shared" ca="1" si="10"/>
        <v/>
      </c>
      <c r="N14" s="90">
        <f t="shared" ca="1" si="11"/>
        <v>0</v>
      </c>
      <c r="O14" s="148"/>
    </row>
    <row r="15" spans="1:38" ht="22.5" customHeight="1">
      <c r="A15" s="149">
        <v>11</v>
      </c>
      <c r="B15" s="127" t="str">
        <f t="shared" ca="1" si="0"/>
        <v/>
      </c>
      <c r="C15" s="127" t="str">
        <f t="shared" ca="1" si="1"/>
        <v/>
      </c>
      <c r="D15" s="127" t="str">
        <f t="shared" ca="1" si="2"/>
        <v/>
      </c>
      <c r="E15" s="127" t="str">
        <f t="shared" ca="1" si="3"/>
        <v/>
      </c>
      <c r="F15" s="127" t="str">
        <f t="shared" ca="1" si="4"/>
        <v/>
      </c>
      <c r="G15" s="159"/>
      <c r="H15" s="90" t="str">
        <f t="shared" ca="1" si="5"/>
        <v/>
      </c>
      <c r="I15" s="91" t="str">
        <f t="shared" ca="1" si="6"/>
        <v/>
      </c>
      <c r="J15" s="90" t="str">
        <f t="shared" ca="1" si="7"/>
        <v/>
      </c>
      <c r="K15" s="90" t="str">
        <f t="shared" ca="1" si="8"/>
        <v/>
      </c>
      <c r="L15" s="90" t="str">
        <f t="shared" ca="1" si="9"/>
        <v/>
      </c>
      <c r="M15" s="92" t="str">
        <f t="shared" ca="1" si="10"/>
        <v/>
      </c>
      <c r="N15" s="90">
        <f t="shared" ca="1" si="11"/>
        <v>0</v>
      </c>
      <c r="O15" s="148"/>
    </row>
    <row r="16" spans="1:38" ht="22.5" customHeight="1">
      <c r="A16" s="149">
        <v>12</v>
      </c>
      <c r="B16" s="127" t="str">
        <f t="shared" ca="1" si="0"/>
        <v/>
      </c>
      <c r="C16" s="127" t="str">
        <f t="shared" ca="1" si="1"/>
        <v/>
      </c>
      <c r="D16" s="127" t="str">
        <f t="shared" ca="1" si="2"/>
        <v/>
      </c>
      <c r="E16" s="127" t="str">
        <f t="shared" ca="1" si="3"/>
        <v/>
      </c>
      <c r="F16" s="127" t="str">
        <f t="shared" ca="1" si="4"/>
        <v/>
      </c>
      <c r="G16" s="159"/>
      <c r="H16" s="90" t="str">
        <f t="shared" ca="1" si="5"/>
        <v/>
      </c>
      <c r="I16" s="91" t="str">
        <f t="shared" ca="1" si="6"/>
        <v/>
      </c>
      <c r="J16" s="90" t="str">
        <f t="shared" ca="1" si="7"/>
        <v/>
      </c>
      <c r="K16" s="90" t="str">
        <f t="shared" ca="1" si="8"/>
        <v/>
      </c>
      <c r="L16" s="90" t="str">
        <f t="shared" ca="1" si="9"/>
        <v/>
      </c>
      <c r="M16" s="92" t="str">
        <f t="shared" ca="1" si="10"/>
        <v/>
      </c>
      <c r="N16" s="90">
        <f t="shared" ca="1" si="11"/>
        <v>0</v>
      </c>
      <c r="O16" s="148"/>
    </row>
    <row r="17" spans="1:15" ht="22.5" customHeight="1">
      <c r="A17" s="149">
        <v>13</v>
      </c>
      <c r="B17" s="127" t="str">
        <f t="shared" ca="1" si="0"/>
        <v/>
      </c>
      <c r="C17" s="127" t="str">
        <f t="shared" ca="1" si="1"/>
        <v/>
      </c>
      <c r="D17" s="127" t="str">
        <f t="shared" ca="1" si="2"/>
        <v/>
      </c>
      <c r="E17" s="127" t="str">
        <f t="shared" ca="1" si="3"/>
        <v/>
      </c>
      <c r="F17" s="127" t="str">
        <f t="shared" ca="1" si="4"/>
        <v/>
      </c>
      <c r="G17" s="159"/>
      <c r="H17" s="90" t="str">
        <f t="shared" ca="1" si="5"/>
        <v/>
      </c>
      <c r="I17" s="91" t="str">
        <f t="shared" ca="1" si="6"/>
        <v/>
      </c>
      <c r="J17" s="90" t="str">
        <f t="shared" ca="1" si="7"/>
        <v/>
      </c>
      <c r="K17" s="90" t="str">
        <f t="shared" ca="1" si="8"/>
        <v/>
      </c>
      <c r="L17" s="90" t="str">
        <f t="shared" ca="1" si="9"/>
        <v/>
      </c>
      <c r="M17" s="92" t="str">
        <f t="shared" ca="1" si="10"/>
        <v/>
      </c>
      <c r="N17" s="90">
        <f t="shared" ca="1" si="11"/>
        <v>0</v>
      </c>
      <c r="O17" s="148"/>
    </row>
    <row r="18" spans="1:15" ht="22.5" customHeight="1">
      <c r="A18" s="149">
        <v>14</v>
      </c>
      <c r="B18" s="127" t="str">
        <f t="shared" ca="1" si="0"/>
        <v/>
      </c>
      <c r="C18" s="127" t="str">
        <f t="shared" ca="1" si="1"/>
        <v/>
      </c>
      <c r="D18" s="127" t="str">
        <f t="shared" ca="1" si="2"/>
        <v/>
      </c>
      <c r="E18" s="127" t="str">
        <f t="shared" ca="1" si="3"/>
        <v/>
      </c>
      <c r="F18" s="127" t="str">
        <f t="shared" ca="1" si="4"/>
        <v/>
      </c>
      <c r="G18" s="159"/>
      <c r="H18" s="90" t="str">
        <f t="shared" ca="1" si="5"/>
        <v/>
      </c>
      <c r="I18" s="91" t="str">
        <f t="shared" ca="1" si="6"/>
        <v/>
      </c>
      <c r="J18" s="90" t="str">
        <f t="shared" ca="1" si="7"/>
        <v/>
      </c>
      <c r="K18" s="90" t="str">
        <f t="shared" ca="1" si="8"/>
        <v/>
      </c>
      <c r="L18" s="90" t="str">
        <f t="shared" ca="1" si="9"/>
        <v/>
      </c>
      <c r="M18" s="92" t="str">
        <f t="shared" ca="1" si="10"/>
        <v/>
      </c>
      <c r="N18" s="90">
        <f t="shared" ca="1" si="11"/>
        <v>0</v>
      </c>
      <c r="O18" s="148"/>
    </row>
    <row r="19" spans="1:15" ht="22.5" customHeight="1">
      <c r="A19" s="149">
        <v>15</v>
      </c>
      <c r="B19" s="127" t="str">
        <f t="shared" ca="1" si="0"/>
        <v/>
      </c>
      <c r="C19" s="127" t="str">
        <f t="shared" ca="1" si="1"/>
        <v/>
      </c>
      <c r="D19" s="127" t="str">
        <f t="shared" ca="1" si="2"/>
        <v/>
      </c>
      <c r="E19" s="127" t="str">
        <f t="shared" ca="1" si="3"/>
        <v/>
      </c>
      <c r="F19" s="127" t="str">
        <f t="shared" ca="1" si="4"/>
        <v/>
      </c>
      <c r="G19" s="159"/>
      <c r="H19" s="90" t="str">
        <f t="shared" ca="1" si="5"/>
        <v/>
      </c>
      <c r="I19" s="91" t="str">
        <f t="shared" ca="1" si="6"/>
        <v/>
      </c>
      <c r="J19" s="90" t="str">
        <f t="shared" ca="1" si="7"/>
        <v/>
      </c>
      <c r="K19" s="90" t="str">
        <f t="shared" ca="1" si="8"/>
        <v/>
      </c>
      <c r="L19" s="90" t="str">
        <f t="shared" ca="1" si="9"/>
        <v/>
      </c>
      <c r="M19" s="92" t="str">
        <f t="shared" ca="1" si="10"/>
        <v/>
      </c>
      <c r="N19" s="90">
        <f t="shared" ca="1" si="11"/>
        <v>0</v>
      </c>
      <c r="O19" s="148"/>
    </row>
    <row r="20" spans="1:15" ht="11.25" customHeight="1"/>
    <row r="21" spans="1:15" customFormat="1">
      <c r="A21" s="6" t="s">
        <v>206</v>
      </c>
      <c r="B21" s="6"/>
      <c r="C21" s="6"/>
    </row>
    <row r="22" spans="1:15" customFormat="1" ht="16.5" customHeight="1">
      <c r="A22" s="88"/>
      <c r="B22" s="10" t="s">
        <v>205</v>
      </c>
      <c r="C22" s="6"/>
    </row>
    <row r="23" spans="1:15" customFormat="1" ht="16.5" customHeight="1">
      <c r="A23" s="88"/>
      <c r="B23" s="10"/>
      <c r="C23" s="6"/>
    </row>
    <row r="24" spans="1:15" customFormat="1" ht="16.5" customHeight="1">
      <c r="A24" s="11"/>
      <c r="B24" s="89"/>
      <c r="C24" s="6"/>
    </row>
    <row r="25" spans="1:15" customFormat="1" ht="16.5" customHeight="1">
      <c r="A25" s="11"/>
      <c r="B25" s="89"/>
      <c r="C25" s="6"/>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algorithmName="SHA-512" hashValue="nK1M5j3n6MqRuHGwDWHdnv04OTsrBEhJTXRXZbwGywx/ck4spdPnAlzCZ6dMTz2NMi5YZv9KB/Qg0ahLhr5dQA==" saltValue="IDWiX0M47+cF1/2YGn1Cqg==" spinCount="100000" sheet="1" objects="1" scenarios="1" insertColumns="0" insertRows="0" select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9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71"/>
  <sheetViews>
    <sheetView showGridLines="0" view="pageBreakPreview" zoomScale="115" zoomScaleNormal="100" zoomScaleSheetLayoutView="115" workbookViewId="0">
      <selection activeCell="AJ10" sqref="AJ10:AK10"/>
    </sheetView>
  </sheetViews>
  <sheetFormatPr defaultColWidth="2.25" defaultRowHeight="13.5"/>
  <cols>
    <col min="1" max="1" width="2.25" style="1" customWidth="1"/>
    <col min="2" max="7" width="2.25" style="1"/>
    <col min="8" max="19" width="2.5" style="1" bestFit="1" customWidth="1"/>
    <col min="20" max="39" width="2.25" style="1"/>
    <col min="40" max="48" width="5.625" style="1" customWidth="1"/>
    <col min="49" max="57" width="2.25" style="1"/>
    <col min="58" max="58" width="9.125" style="1" bestFit="1" customWidth="1"/>
    <col min="59" max="16384" width="2.25" style="1"/>
  </cols>
  <sheetData>
    <row r="1" spans="1:49">
      <c r="A1" s="1" t="s">
        <v>219</v>
      </c>
    </row>
    <row r="2" spans="1:49" ht="7.5" customHeight="1"/>
    <row r="3" spans="1:49">
      <c r="A3" s="178" t="s">
        <v>211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80"/>
    </row>
    <row r="4" spans="1:49" ht="9"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row>
    <row r="5" spans="1:49">
      <c r="A5" s="181" t="s">
        <v>56</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3"/>
    </row>
    <row r="6" spans="1:49" ht="4.5" customHeight="1">
      <c r="A6" s="35"/>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3"/>
    </row>
    <row r="7" spans="1:49" ht="17.25" customHeight="1">
      <c r="A7" s="184" t="s">
        <v>17</v>
      </c>
      <c r="B7" s="185"/>
      <c r="C7" s="185"/>
      <c r="D7" s="185"/>
      <c r="E7" s="185"/>
      <c r="F7" s="185"/>
      <c r="G7" s="186"/>
      <c r="H7" s="187"/>
      <c r="I7" s="188"/>
      <c r="J7" s="188"/>
      <c r="K7" s="188"/>
      <c r="L7" s="188"/>
      <c r="M7" s="188"/>
      <c r="N7" s="189"/>
      <c r="O7" s="184" t="s">
        <v>57</v>
      </c>
      <c r="P7" s="185"/>
      <c r="Q7" s="185"/>
      <c r="R7" s="185"/>
      <c r="S7" s="186"/>
      <c r="T7" s="190"/>
      <c r="U7" s="191"/>
      <c r="V7" s="191"/>
      <c r="W7" s="191"/>
      <c r="X7" s="191"/>
      <c r="Y7" s="191"/>
      <c r="Z7" s="191"/>
      <c r="AA7" s="191"/>
      <c r="AB7" s="191"/>
      <c r="AC7" s="191"/>
      <c r="AD7" s="191"/>
      <c r="AE7" s="191"/>
      <c r="AF7" s="191"/>
      <c r="AG7" s="191"/>
      <c r="AH7" s="191"/>
      <c r="AI7" s="191"/>
      <c r="AJ7" s="191"/>
      <c r="AK7" s="191"/>
      <c r="AL7" s="191"/>
      <c r="AM7" s="192"/>
    </row>
    <row r="8" spans="1:49">
      <c r="A8" s="193" t="s">
        <v>58</v>
      </c>
      <c r="B8" s="194"/>
      <c r="C8" s="195"/>
      <c r="D8" s="184" t="s">
        <v>59</v>
      </c>
      <c r="E8" s="185"/>
      <c r="F8" s="185"/>
      <c r="G8" s="186"/>
      <c r="H8" s="22" t="s">
        <v>60</v>
      </c>
      <c r="I8" s="22"/>
      <c r="J8" s="22"/>
      <c r="K8" s="22"/>
      <c r="L8" s="22"/>
      <c r="M8" s="22"/>
      <c r="N8" s="22"/>
      <c r="O8" s="22"/>
      <c r="P8" s="22"/>
      <c r="Q8" s="22"/>
      <c r="R8" s="22"/>
      <c r="S8" s="23"/>
      <c r="T8" s="193" t="s">
        <v>61</v>
      </c>
      <c r="U8" s="194"/>
      <c r="V8" s="195"/>
      <c r="W8" s="184" t="s">
        <v>0</v>
      </c>
      <c r="X8" s="185"/>
      <c r="Y8" s="185"/>
      <c r="Z8" s="185"/>
      <c r="AA8" s="185"/>
      <c r="AB8" s="185"/>
      <c r="AC8" s="185"/>
      <c r="AD8" s="185"/>
      <c r="AE8" s="185"/>
      <c r="AF8" s="186"/>
      <c r="AG8" s="199" t="s">
        <v>62</v>
      </c>
      <c r="AH8" s="200"/>
      <c r="AI8" s="200"/>
      <c r="AJ8" s="200"/>
      <c r="AK8" s="200"/>
      <c r="AL8" s="200"/>
      <c r="AM8" s="201"/>
    </row>
    <row r="9" spans="1:49" ht="17.25" customHeight="1">
      <c r="A9" s="196"/>
      <c r="B9" s="197"/>
      <c r="C9" s="198"/>
      <c r="D9" s="202" t="s">
        <v>93</v>
      </c>
      <c r="E9" s="203"/>
      <c r="F9" s="203"/>
      <c r="G9" s="204"/>
      <c r="H9" s="205"/>
      <c r="I9" s="206"/>
      <c r="J9" s="206"/>
      <c r="K9" s="206"/>
      <c r="L9" s="206"/>
      <c r="M9" s="206"/>
      <c r="N9" s="206"/>
      <c r="O9" s="206"/>
      <c r="P9" s="206"/>
      <c r="Q9" s="206"/>
      <c r="R9" s="206"/>
      <c r="S9" s="207"/>
      <c r="T9" s="196"/>
      <c r="U9" s="197"/>
      <c r="V9" s="198"/>
      <c r="W9" s="208"/>
      <c r="X9" s="209"/>
      <c r="Y9" s="209"/>
      <c r="Z9" s="209"/>
      <c r="AA9" s="209"/>
      <c r="AB9" s="209"/>
      <c r="AC9" s="209"/>
      <c r="AD9" s="209"/>
      <c r="AE9" s="209"/>
      <c r="AF9" s="210"/>
      <c r="AG9" s="211"/>
      <c r="AH9" s="212"/>
      <c r="AI9" s="212"/>
      <c r="AJ9" s="212"/>
      <c r="AK9" s="212"/>
      <c r="AL9" s="212"/>
      <c r="AM9" s="213"/>
    </row>
    <row r="10" spans="1:49" s="2" customFormat="1" ht="20.25" customHeight="1">
      <c r="A10" s="26" t="s">
        <v>121</v>
      </c>
      <c r="B10" s="24"/>
      <c r="C10" s="27"/>
      <c r="D10" s="27"/>
      <c r="E10" s="25"/>
      <c r="F10" s="25"/>
      <c r="G10" s="25"/>
      <c r="H10" s="25"/>
      <c r="I10" s="25"/>
      <c r="J10" s="25"/>
      <c r="K10" s="28"/>
      <c r="L10" s="223"/>
      <c r="M10" s="224"/>
      <c r="N10" s="224"/>
      <c r="O10" s="224"/>
      <c r="P10" s="224"/>
      <c r="Q10" s="224"/>
      <c r="R10" s="224"/>
      <c r="S10" s="224"/>
      <c r="T10" s="224"/>
      <c r="U10" s="224"/>
      <c r="V10" s="224"/>
      <c r="W10" s="224"/>
      <c r="X10" s="224"/>
      <c r="Y10" s="225"/>
      <c r="Z10" s="226" t="s">
        <v>48</v>
      </c>
      <c r="AA10" s="227"/>
      <c r="AB10" s="228"/>
      <c r="AC10" s="191"/>
      <c r="AD10" s="191"/>
      <c r="AE10" s="214" t="s">
        <v>9</v>
      </c>
      <c r="AF10" s="215"/>
      <c r="AG10" s="229" t="s">
        <v>123</v>
      </c>
      <c r="AH10" s="230"/>
      <c r="AI10" s="231"/>
      <c r="AJ10" s="191"/>
      <c r="AK10" s="191"/>
      <c r="AL10" s="214" t="s">
        <v>9</v>
      </c>
      <c r="AM10" s="215"/>
      <c r="AP10" s="216"/>
      <c r="AQ10" s="216"/>
      <c r="AR10" s="216"/>
      <c r="AS10" s="216"/>
      <c r="AT10" s="216"/>
      <c r="AU10" s="216"/>
    </row>
    <row r="11" spans="1:49" s="2" customFormat="1" ht="18" customHeight="1">
      <c r="A11" s="217" t="s">
        <v>2</v>
      </c>
      <c r="B11" s="218"/>
      <c r="C11" s="218"/>
      <c r="D11" s="218"/>
      <c r="E11" s="218"/>
      <c r="F11" s="218"/>
      <c r="G11" s="218"/>
      <c r="H11" s="219"/>
      <c r="I11" s="9"/>
      <c r="J11" s="36" t="s">
        <v>138</v>
      </c>
      <c r="K11" s="37"/>
      <c r="L11" s="38"/>
      <c r="M11" s="38"/>
      <c r="N11" s="38"/>
      <c r="O11" s="38"/>
      <c r="P11" s="38"/>
      <c r="Q11" s="38"/>
      <c r="R11" s="38"/>
      <c r="S11" s="38"/>
      <c r="T11" s="38"/>
      <c r="U11" s="38"/>
      <c r="V11" s="38"/>
      <c r="W11" s="38"/>
      <c r="X11" s="38"/>
      <c r="Y11" s="9"/>
      <c r="Z11" s="36" t="s">
        <v>139</v>
      </c>
      <c r="AA11" s="37"/>
      <c r="AB11" s="38"/>
      <c r="AC11" s="38"/>
      <c r="AD11" s="38"/>
      <c r="AE11" s="38"/>
      <c r="AF11" s="38"/>
      <c r="AG11" s="38"/>
      <c r="AH11" s="38"/>
      <c r="AI11" s="38"/>
      <c r="AJ11" s="38"/>
      <c r="AK11" s="38"/>
      <c r="AL11" s="38"/>
      <c r="AM11" s="42"/>
    </row>
    <row r="12" spans="1:49" s="2" customFormat="1" ht="18" customHeight="1">
      <c r="A12" s="220"/>
      <c r="B12" s="221"/>
      <c r="C12" s="221"/>
      <c r="D12" s="221"/>
      <c r="E12" s="221"/>
      <c r="F12" s="221"/>
      <c r="G12" s="221"/>
      <c r="H12" s="222"/>
      <c r="I12" s="14"/>
      <c r="J12" s="39" t="s">
        <v>53</v>
      </c>
      <c r="K12" s="40"/>
      <c r="L12" s="41"/>
      <c r="M12" s="41"/>
      <c r="N12" s="41"/>
      <c r="O12" s="41"/>
      <c r="P12" s="41"/>
      <c r="Q12" s="41"/>
      <c r="R12" s="41"/>
      <c r="S12" s="41"/>
      <c r="T12" s="41"/>
      <c r="U12" s="40"/>
      <c r="V12" s="41"/>
      <c r="W12" s="41"/>
      <c r="X12" s="41"/>
      <c r="Y12" s="8"/>
      <c r="Z12" s="43" t="s">
        <v>52</v>
      </c>
      <c r="AA12" s="40"/>
      <c r="AB12" s="41"/>
      <c r="AC12" s="41"/>
      <c r="AD12" s="41"/>
      <c r="AE12" s="41"/>
      <c r="AF12" s="41"/>
      <c r="AG12" s="41"/>
      <c r="AH12" s="41"/>
      <c r="AI12" s="41"/>
      <c r="AJ12" s="41"/>
      <c r="AK12" s="41"/>
      <c r="AL12" s="41"/>
      <c r="AM12" s="44"/>
    </row>
    <row r="13" spans="1:49" s="2" customFormat="1" ht="9" customHeight="1">
      <c r="A13" s="45"/>
      <c r="B13" s="157"/>
      <c r="C13" s="157"/>
      <c r="D13" s="157"/>
      <c r="E13" s="157"/>
      <c r="F13" s="157"/>
      <c r="G13" s="157"/>
      <c r="H13" s="157"/>
      <c r="I13" s="46"/>
      <c r="J13" s="47"/>
      <c r="K13" s="46"/>
      <c r="L13" s="48"/>
      <c r="M13" s="48"/>
      <c r="N13" s="48"/>
      <c r="O13" s="48"/>
      <c r="P13" s="48"/>
      <c r="Q13" s="48"/>
      <c r="R13" s="48"/>
      <c r="S13" s="48"/>
      <c r="T13" s="48"/>
      <c r="U13" s="49"/>
      <c r="V13" s="48"/>
      <c r="W13" s="48"/>
      <c r="X13" s="48"/>
      <c r="Y13" s="39"/>
      <c r="Z13" s="43"/>
      <c r="AA13" s="40"/>
      <c r="AB13" s="41"/>
      <c r="AC13" s="41"/>
      <c r="AD13" s="41"/>
      <c r="AE13" s="41"/>
      <c r="AF13" s="41"/>
      <c r="AG13" s="41"/>
      <c r="AH13" s="41"/>
      <c r="AI13" s="41"/>
      <c r="AJ13" s="41"/>
      <c r="AK13" s="41"/>
      <c r="AL13" s="48"/>
      <c r="AM13" s="50"/>
    </row>
    <row r="14" spans="1:49" s="2" customFormat="1" ht="12">
      <c r="A14" s="181" t="s">
        <v>220</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3"/>
    </row>
    <row r="15" spans="1:49" s="2" customFormat="1" ht="4.5" customHeight="1" thickBot="1">
      <c r="A15" s="51"/>
      <c r="B15" s="51"/>
      <c r="C15" s="51"/>
      <c r="D15" s="51"/>
      <c r="E15" s="51"/>
      <c r="F15" s="51"/>
      <c r="G15" s="51"/>
      <c r="H15" s="51"/>
      <c r="I15" s="47"/>
      <c r="J15" s="52"/>
      <c r="K15" s="46"/>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row>
    <row r="16" spans="1:49" s="2" customFormat="1" ht="19.5" customHeight="1" thickBot="1">
      <c r="A16" s="53" t="s">
        <v>179</v>
      </c>
      <c r="B16" s="51"/>
      <c r="C16" s="51"/>
      <c r="D16" s="51"/>
      <c r="E16" s="51"/>
      <c r="F16" s="51"/>
      <c r="G16" s="51"/>
      <c r="H16" s="51"/>
      <c r="I16" s="133" t="s">
        <v>132</v>
      </c>
      <c r="J16" s="52"/>
      <c r="K16" s="46"/>
      <c r="L16" s="48"/>
      <c r="M16" s="48"/>
      <c r="N16" s="48"/>
      <c r="O16" s="48"/>
      <c r="P16" s="48"/>
      <c r="Q16" s="48"/>
      <c r="R16" s="48"/>
      <c r="S16" s="48"/>
      <c r="T16" s="48"/>
      <c r="U16" s="48"/>
      <c r="V16" s="48"/>
      <c r="W16" s="48"/>
      <c r="X16" s="48"/>
      <c r="Y16" s="48"/>
      <c r="Z16" s="48"/>
      <c r="AA16" s="48"/>
      <c r="AB16" s="48"/>
      <c r="AC16" s="48"/>
      <c r="AD16" s="48"/>
      <c r="AE16" s="242" t="s">
        <v>212</v>
      </c>
      <c r="AF16" s="243"/>
      <c r="AG16" s="243"/>
      <c r="AH16" s="244"/>
      <c r="AI16" s="245">
        <f>(20*M17+5*V17)*10+AE17</f>
        <v>0</v>
      </c>
      <c r="AJ16" s="246"/>
      <c r="AK16" s="246"/>
      <c r="AL16" s="247" t="s">
        <v>8</v>
      </c>
      <c r="AM16" s="248"/>
    </row>
    <row r="17" spans="1:48" s="2" customFormat="1" ht="19.5" customHeight="1">
      <c r="A17" s="29" t="s">
        <v>45</v>
      </c>
      <c r="B17" s="30"/>
      <c r="C17" s="31"/>
      <c r="D17" s="31"/>
      <c r="E17" s="31"/>
      <c r="F17" s="31"/>
      <c r="G17" s="32"/>
      <c r="H17" s="232" t="s">
        <v>46</v>
      </c>
      <c r="I17" s="233"/>
      <c r="J17" s="233"/>
      <c r="K17" s="233"/>
      <c r="L17" s="234"/>
      <c r="M17" s="235">
        <f>COUNTIFS(職員表!$H6:$H85,$H$7,職員表!$O6:$O85,20,職員表!$I6:$I85,個票1!$L$10)</f>
        <v>0</v>
      </c>
      <c r="N17" s="235"/>
      <c r="O17" s="235"/>
      <c r="P17" s="21" t="s">
        <v>9</v>
      </c>
      <c r="Q17" s="236" t="s">
        <v>47</v>
      </c>
      <c r="R17" s="237"/>
      <c r="S17" s="237"/>
      <c r="T17" s="237"/>
      <c r="U17" s="238"/>
      <c r="V17" s="235">
        <f>COUNTIFS(職員表!$H6:$H85,$H7,職員表!$O6:$O85,5,職員表!$I6:$I85,個票1!$L$10)</f>
        <v>0</v>
      </c>
      <c r="W17" s="235"/>
      <c r="X17" s="235"/>
      <c r="Y17" s="61" t="s">
        <v>9</v>
      </c>
      <c r="Z17" s="154" t="s">
        <v>133</v>
      </c>
      <c r="AA17" s="155"/>
      <c r="AB17" s="155"/>
      <c r="AC17" s="155"/>
      <c r="AD17" s="156"/>
      <c r="AE17" s="239"/>
      <c r="AF17" s="240"/>
      <c r="AG17" s="240"/>
      <c r="AH17" s="241" t="s">
        <v>8</v>
      </c>
      <c r="AI17" s="241"/>
      <c r="AJ17" s="110" t="s">
        <v>134</v>
      </c>
      <c r="AK17" s="41"/>
      <c r="AL17" s="41"/>
      <c r="AM17" s="44"/>
    </row>
    <row r="18" spans="1:48" s="2" customFormat="1" ht="14.25" customHeight="1">
      <c r="A18" s="51"/>
      <c r="B18" s="51"/>
      <c r="C18" s="51"/>
      <c r="D18" s="51"/>
      <c r="E18" s="51"/>
      <c r="F18" s="51"/>
      <c r="G18" s="51"/>
      <c r="H18" s="51"/>
      <c r="I18" s="47"/>
      <c r="J18" s="52"/>
      <c r="K18" s="46"/>
      <c r="L18" s="48"/>
      <c r="M18" s="48"/>
      <c r="N18" s="48"/>
      <c r="O18" s="48"/>
      <c r="P18" s="48"/>
      <c r="Q18" s="48"/>
      <c r="R18" s="48"/>
      <c r="S18" s="48"/>
      <c r="T18" s="48"/>
      <c r="U18" s="48"/>
      <c r="V18" s="48"/>
      <c r="W18" s="48"/>
      <c r="X18" s="152"/>
      <c r="Y18" s="152"/>
      <c r="Z18" s="152"/>
      <c r="AA18" s="152"/>
      <c r="AB18" s="152"/>
      <c r="AC18" s="152"/>
      <c r="AD18" s="38"/>
      <c r="AE18" s="48"/>
      <c r="AF18" s="48"/>
      <c r="AG18" s="48"/>
      <c r="AH18" s="48"/>
      <c r="AI18" s="48"/>
      <c r="AJ18" s="48"/>
      <c r="AK18" s="48"/>
      <c r="AL18" s="48"/>
      <c r="AM18" s="48"/>
    </row>
    <row r="19" spans="1:48" s="2" customFormat="1">
      <c r="A19" s="54" t="s">
        <v>199</v>
      </c>
      <c r="B19" s="51"/>
      <c r="C19" s="157"/>
      <c r="D19" s="51"/>
      <c r="E19" s="55"/>
      <c r="F19" s="51"/>
      <c r="G19" s="51"/>
      <c r="H19" s="51"/>
      <c r="I19" s="51"/>
      <c r="J19" s="56"/>
      <c r="K19" s="56"/>
      <c r="L19" s="56"/>
      <c r="M19" s="56"/>
      <c r="N19" s="56"/>
      <c r="O19" s="57"/>
      <c r="P19" s="58"/>
      <c r="Q19" s="59"/>
      <c r="R19" s="59"/>
      <c r="S19" s="56"/>
      <c r="T19" s="52"/>
      <c r="U19" s="56"/>
      <c r="V19" s="56"/>
      <c r="W19" s="157"/>
      <c r="X19" s="277" t="s">
        <v>213</v>
      </c>
      <c r="Y19" s="277"/>
      <c r="Z19" s="277"/>
      <c r="AA19" s="277"/>
      <c r="AB19" s="277"/>
      <c r="AC19" s="277"/>
      <c r="AD19" s="277"/>
      <c r="AE19" s="277"/>
      <c r="AF19" s="278" t="s">
        <v>221</v>
      </c>
      <c r="AG19" s="278"/>
      <c r="AH19" s="278"/>
      <c r="AI19" s="278"/>
      <c r="AJ19" s="278"/>
      <c r="AK19" s="278"/>
      <c r="AL19" s="278"/>
      <c r="AM19" s="278"/>
    </row>
    <row r="20" spans="1:48" s="2" customFormat="1" ht="14.25" customHeight="1">
      <c r="A20" s="54"/>
      <c r="B20" s="51"/>
      <c r="C20" s="115" t="s">
        <v>140</v>
      </c>
      <c r="D20" s="51"/>
      <c r="E20" s="55"/>
      <c r="F20" s="51"/>
      <c r="G20" s="51"/>
      <c r="H20" s="51"/>
      <c r="I20" s="51"/>
      <c r="J20" s="56"/>
      <c r="K20" s="56"/>
      <c r="L20" s="56"/>
      <c r="M20" s="56"/>
      <c r="N20" s="56"/>
      <c r="O20" s="57"/>
      <c r="P20" s="58"/>
      <c r="Q20" s="59"/>
      <c r="R20" s="59"/>
      <c r="S20" s="56"/>
      <c r="T20" s="52"/>
      <c r="U20" s="56"/>
      <c r="V20" s="56"/>
      <c r="W20" s="60"/>
      <c r="X20" s="289"/>
      <c r="Y20" s="285"/>
      <c r="Z20" s="285"/>
      <c r="AA20" s="285"/>
      <c r="AB20" s="285"/>
      <c r="AC20" s="285"/>
      <c r="AD20" s="285" t="s">
        <v>215</v>
      </c>
      <c r="AE20" s="286"/>
      <c r="AF20" s="283">
        <f>IF(ROUNDDOWN(H32/1000,0)&lt;X20,ROUNDDOWN(H32/1000,0),X20)</f>
        <v>0</v>
      </c>
      <c r="AG20" s="279"/>
      <c r="AH20" s="279"/>
      <c r="AI20" s="279"/>
      <c r="AJ20" s="279"/>
      <c r="AK20" s="279"/>
      <c r="AL20" s="279" t="s">
        <v>8</v>
      </c>
      <c r="AM20" s="280"/>
    </row>
    <row r="21" spans="1:48" s="2" customFormat="1" ht="14.25" customHeight="1">
      <c r="A21" s="157" t="s">
        <v>141</v>
      </c>
      <c r="B21" s="51"/>
      <c r="C21" s="157"/>
      <c r="D21" s="51"/>
      <c r="E21" s="55"/>
      <c r="F21" s="51"/>
      <c r="G21" s="51"/>
      <c r="H21" s="51"/>
      <c r="I21" s="51"/>
      <c r="J21" s="56"/>
      <c r="K21" s="56"/>
      <c r="L21" s="56"/>
      <c r="M21" s="56"/>
      <c r="N21" s="56"/>
      <c r="O21" s="57"/>
      <c r="P21" s="58"/>
      <c r="Q21" s="59"/>
      <c r="R21" s="59"/>
      <c r="S21" s="56"/>
      <c r="T21" s="52"/>
      <c r="U21" s="56"/>
      <c r="V21" s="56"/>
      <c r="W21" s="60"/>
      <c r="X21" s="290"/>
      <c r="Y21" s="287"/>
      <c r="Z21" s="287"/>
      <c r="AA21" s="287"/>
      <c r="AB21" s="287"/>
      <c r="AC21" s="287"/>
      <c r="AD21" s="287"/>
      <c r="AE21" s="288"/>
      <c r="AF21" s="284"/>
      <c r="AG21" s="281"/>
      <c r="AH21" s="281"/>
      <c r="AI21" s="281"/>
      <c r="AJ21" s="281"/>
      <c r="AK21" s="281"/>
      <c r="AL21" s="281"/>
      <c r="AM21" s="282"/>
    </row>
    <row r="22" spans="1:48" s="2" customFormat="1" ht="19.5" customHeight="1">
      <c r="A22" s="184" t="s">
        <v>110</v>
      </c>
      <c r="B22" s="185"/>
      <c r="C22" s="185"/>
      <c r="D22" s="185"/>
      <c r="E22" s="185"/>
      <c r="F22" s="185"/>
      <c r="G22" s="186"/>
      <c r="H22" s="185" t="s">
        <v>111</v>
      </c>
      <c r="I22" s="185"/>
      <c r="J22" s="185"/>
      <c r="K22" s="185"/>
      <c r="L22" s="185"/>
      <c r="M22" s="184" t="s">
        <v>3</v>
      </c>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6"/>
      <c r="AO22" s="2">
        <f>IF(M17=0,,"有")</f>
        <v>0</v>
      </c>
    </row>
    <row r="23" spans="1:48" s="2" customFormat="1" ht="15" customHeight="1">
      <c r="A23" s="102" t="s">
        <v>112</v>
      </c>
      <c r="B23" s="103"/>
      <c r="C23" s="103"/>
      <c r="D23" s="103"/>
      <c r="E23" s="104"/>
      <c r="F23" s="104"/>
      <c r="G23" s="105"/>
      <c r="H23" s="253"/>
      <c r="I23" s="253"/>
      <c r="J23" s="253"/>
      <c r="K23" s="253"/>
      <c r="L23" s="253"/>
      <c r="M23" s="254"/>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6"/>
    </row>
    <row r="24" spans="1:48" ht="15" customHeight="1">
      <c r="A24" s="62" t="s">
        <v>113</v>
      </c>
      <c r="B24" s="63"/>
      <c r="C24" s="63"/>
      <c r="D24" s="63"/>
      <c r="E24" s="64"/>
      <c r="F24" s="64"/>
      <c r="G24" s="65"/>
      <c r="H24" s="249"/>
      <c r="I24" s="249"/>
      <c r="J24" s="249"/>
      <c r="K24" s="249"/>
      <c r="L24" s="249"/>
      <c r="M24" s="250"/>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2"/>
    </row>
    <row r="25" spans="1:48" ht="15" customHeight="1">
      <c r="A25" s="62" t="s">
        <v>114</v>
      </c>
      <c r="B25" s="63"/>
      <c r="C25" s="63"/>
      <c r="D25" s="63"/>
      <c r="E25" s="64"/>
      <c r="F25" s="64"/>
      <c r="G25" s="65"/>
      <c r="H25" s="249"/>
      <c r="I25" s="249"/>
      <c r="J25" s="249"/>
      <c r="K25" s="249"/>
      <c r="L25" s="249"/>
      <c r="M25" s="250"/>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2"/>
      <c r="AV25" s="2"/>
    </row>
    <row r="26" spans="1:48" ht="15" customHeight="1">
      <c r="A26" s="62" t="s">
        <v>115</v>
      </c>
      <c r="B26" s="63"/>
      <c r="C26" s="63"/>
      <c r="D26" s="63"/>
      <c r="E26" s="64"/>
      <c r="F26" s="64"/>
      <c r="G26" s="65"/>
      <c r="H26" s="249"/>
      <c r="I26" s="249"/>
      <c r="J26" s="249"/>
      <c r="K26" s="249"/>
      <c r="L26" s="249"/>
      <c r="M26" s="250"/>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2"/>
    </row>
    <row r="27" spans="1:48" ht="15" customHeight="1">
      <c r="A27" s="62" t="s">
        <v>116</v>
      </c>
      <c r="B27" s="63"/>
      <c r="C27" s="63"/>
      <c r="D27" s="63"/>
      <c r="E27" s="64"/>
      <c r="F27" s="64"/>
      <c r="G27" s="65"/>
      <c r="H27" s="249"/>
      <c r="I27" s="249"/>
      <c r="J27" s="249"/>
      <c r="K27" s="249"/>
      <c r="L27" s="249"/>
      <c r="M27" s="250"/>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2"/>
    </row>
    <row r="28" spans="1:48" ht="15" customHeight="1">
      <c r="A28" s="62" t="s">
        <v>117</v>
      </c>
      <c r="B28" s="63"/>
      <c r="C28" s="63"/>
      <c r="D28" s="63"/>
      <c r="E28" s="64"/>
      <c r="F28" s="64"/>
      <c r="G28" s="65"/>
      <c r="H28" s="249"/>
      <c r="I28" s="249"/>
      <c r="J28" s="249"/>
      <c r="K28" s="249"/>
      <c r="L28" s="249"/>
      <c r="M28" s="250"/>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2"/>
    </row>
    <row r="29" spans="1:48" ht="15" customHeight="1">
      <c r="A29" s="62" t="s">
        <v>118</v>
      </c>
      <c r="B29" s="63"/>
      <c r="C29" s="63"/>
      <c r="D29" s="63"/>
      <c r="E29" s="64"/>
      <c r="F29" s="64"/>
      <c r="G29" s="65"/>
      <c r="H29" s="249"/>
      <c r="I29" s="249"/>
      <c r="J29" s="249"/>
      <c r="K29" s="249"/>
      <c r="L29" s="249"/>
      <c r="M29" s="250"/>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2"/>
    </row>
    <row r="30" spans="1:48" ht="15" customHeight="1">
      <c r="A30" s="62" t="s">
        <v>119</v>
      </c>
      <c r="B30" s="66"/>
      <c r="C30" s="66"/>
      <c r="D30" s="66"/>
      <c r="E30" s="66"/>
      <c r="F30" s="66"/>
      <c r="G30" s="67"/>
      <c r="H30" s="249"/>
      <c r="I30" s="249"/>
      <c r="J30" s="249"/>
      <c r="K30" s="249"/>
      <c r="L30" s="249"/>
      <c r="M30" s="250"/>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2"/>
    </row>
    <row r="31" spans="1:48" ht="15" customHeight="1">
      <c r="A31" s="68" t="s">
        <v>120</v>
      </c>
      <c r="B31" s="69"/>
      <c r="C31" s="69"/>
      <c r="D31" s="69"/>
      <c r="E31" s="70"/>
      <c r="F31" s="70"/>
      <c r="G31" s="71"/>
      <c r="H31" s="257"/>
      <c r="I31" s="257"/>
      <c r="J31" s="257"/>
      <c r="K31" s="257"/>
      <c r="L31" s="257"/>
      <c r="M31" s="258"/>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60"/>
    </row>
    <row r="32" spans="1:48" ht="15" customHeight="1">
      <c r="A32" s="72" t="s">
        <v>12</v>
      </c>
      <c r="B32" s="73"/>
      <c r="C32" s="73"/>
      <c r="D32" s="73"/>
      <c r="E32" s="73"/>
      <c r="F32" s="73"/>
      <c r="G32" s="74"/>
      <c r="H32" s="261">
        <f>SUM(H23:L31)</f>
        <v>0</v>
      </c>
      <c r="I32" s="261"/>
      <c r="J32" s="261"/>
      <c r="K32" s="261"/>
      <c r="L32" s="262"/>
      <c r="M32" s="263"/>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5"/>
    </row>
    <row r="33" spans="1:48" ht="15" customHeight="1">
      <c r="A33" s="75"/>
      <c r="B33" s="75"/>
      <c r="C33" s="75"/>
      <c r="D33" s="75"/>
      <c r="E33" s="76"/>
      <c r="F33" s="76"/>
      <c r="G33" s="76"/>
      <c r="H33" s="76"/>
      <c r="I33" s="76"/>
      <c r="J33" s="77"/>
      <c r="K33" s="77"/>
      <c r="L33" s="77"/>
      <c r="M33" s="77"/>
      <c r="N33" s="77"/>
      <c r="O33" s="78"/>
      <c r="P33" s="78"/>
      <c r="Q33" s="78"/>
      <c r="R33" s="78"/>
      <c r="S33" s="78"/>
      <c r="T33" s="78"/>
      <c r="U33" s="78"/>
      <c r="V33" s="78"/>
      <c r="W33" s="78"/>
      <c r="X33" s="78"/>
      <c r="Y33" s="78"/>
      <c r="Z33" s="78"/>
      <c r="AA33" s="78"/>
      <c r="AB33" s="78"/>
      <c r="AC33" s="78"/>
      <c r="AD33" s="78"/>
      <c r="AE33" s="78"/>
      <c r="AF33" s="78"/>
      <c r="AG33" s="78"/>
      <c r="AH33" s="118"/>
      <c r="AI33" s="78"/>
      <c r="AJ33" s="78"/>
      <c r="AK33" s="78"/>
      <c r="AL33" s="78"/>
      <c r="AM33" s="78"/>
      <c r="AV33" s="2"/>
    </row>
    <row r="34" spans="1:48" ht="15" customHeight="1">
      <c r="A34" s="54" t="s">
        <v>200</v>
      </c>
      <c r="B34" s="51"/>
      <c r="C34" s="157"/>
      <c r="D34" s="51"/>
      <c r="E34" s="55"/>
      <c r="F34" s="51"/>
      <c r="G34" s="51"/>
      <c r="H34" s="51"/>
      <c r="I34" s="51"/>
      <c r="J34" s="56"/>
      <c r="K34" s="56"/>
      <c r="L34" s="56"/>
      <c r="M34" s="56"/>
      <c r="N34" s="56"/>
      <c r="O34" s="57"/>
      <c r="P34" s="58"/>
      <c r="Q34" s="59"/>
      <c r="R34" s="59"/>
      <c r="S34" s="56"/>
      <c r="T34" s="52"/>
      <c r="U34" s="56"/>
      <c r="V34" s="56"/>
      <c r="W34" s="157"/>
      <c r="X34" s="277" t="s">
        <v>214</v>
      </c>
      <c r="Y34" s="277"/>
      <c r="Z34" s="277"/>
      <c r="AA34" s="277"/>
      <c r="AB34" s="277"/>
      <c r="AC34" s="277"/>
      <c r="AD34" s="277"/>
      <c r="AE34" s="277"/>
      <c r="AF34" s="277" t="s">
        <v>222</v>
      </c>
      <c r="AG34" s="277"/>
      <c r="AH34" s="277"/>
      <c r="AI34" s="277"/>
      <c r="AJ34" s="277"/>
      <c r="AK34" s="277"/>
      <c r="AL34" s="277"/>
      <c r="AM34" s="277"/>
    </row>
    <row r="35" spans="1:48" ht="15" customHeight="1">
      <c r="A35" s="54"/>
      <c r="B35" s="51"/>
      <c r="C35" s="115" t="s">
        <v>176</v>
      </c>
      <c r="D35" s="51"/>
      <c r="E35" s="55"/>
      <c r="F35" s="51"/>
      <c r="G35" s="51"/>
      <c r="H35" s="51"/>
      <c r="I35" s="51"/>
      <c r="J35" s="56"/>
      <c r="K35" s="56"/>
      <c r="L35" s="56"/>
      <c r="M35" s="56"/>
      <c r="N35" s="56"/>
      <c r="O35" s="57"/>
      <c r="P35" s="58"/>
      <c r="Q35" s="59"/>
      <c r="R35" s="59"/>
      <c r="S35" s="56"/>
      <c r="T35" s="52"/>
      <c r="U35" s="56"/>
      <c r="V35" s="56"/>
      <c r="W35" s="60"/>
      <c r="X35" s="291"/>
      <c r="Y35" s="292"/>
      <c r="Z35" s="292"/>
      <c r="AA35" s="292"/>
      <c r="AB35" s="292"/>
      <c r="AC35" s="292"/>
      <c r="AD35" s="266" t="s">
        <v>215</v>
      </c>
      <c r="AE35" s="267"/>
      <c r="AF35" s="293">
        <f>IF(ROUNDDOWN(H45/1000,0)&lt;X35,ROUNDDOWN(H45/1000,0),X35)</f>
        <v>0</v>
      </c>
      <c r="AG35" s="294"/>
      <c r="AH35" s="294"/>
      <c r="AI35" s="294"/>
      <c r="AJ35" s="294"/>
      <c r="AK35" s="294"/>
      <c r="AL35" s="266" t="s">
        <v>215</v>
      </c>
      <c r="AM35" s="267"/>
    </row>
    <row r="36" spans="1:48" ht="15" customHeight="1">
      <c r="A36" s="184" t="s">
        <v>110</v>
      </c>
      <c r="B36" s="185"/>
      <c r="C36" s="185"/>
      <c r="D36" s="185"/>
      <c r="E36" s="185"/>
      <c r="F36" s="185"/>
      <c r="G36" s="186"/>
      <c r="H36" s="185" t="s">
        <v>111</v>
      </c>
      <c r="I36" s="185"/>
      <c r="J36" s="185"/>
      <c r="K36" s="185"/>
      <c r="L36" s="185"/>
      <c r="M36" s="184" t="s">
        <v>3</v>
      </c>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6"/>
    </row>
    <row r="37" spans="1:48" ht="15" customHeight="1">
      <c r="A37" s="62" t="s">
        <v>177</v>
      </c>
      <c r="B37" s="63"/>
      <c r="C37" s="63"/>
      <c r="D37" s="63"/>
      <c r="E37" s="64"/>
      <c r="F37" s="64"/>
      <c r="G37" s="65"/>
      <c r="H37" s="249"/>
      <c r="I37" s="249"/>
      <c r="J37" s="249"/>
      <c r="K37" s="249"/>
      <c r="L37" s="249"/>
      <c r="M37" s="250"/>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2"/>
    </row>
    <row r="38" spans="1:48" ht="15" customHeight="1">
      <c r="A38" s="123" t="s">
        <v>185</v>
      </c>
      <c r="B38" s="63"/>
      <c r="C38" s="63"/>
      <c r="D38" s="63"/>
      <c r="E38" s="64"/>
      <c r="F38" s="64"/>
      <c r="G38" s="65"/>
      <c r="H38" s="249"/>
      <c r="I38" s="249"/>
      <c r="J38" s="249"/>
      <c r="K38" s="249"/>
      <c r="L38" s="249"/>
      <c r="M38" s="250"/>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2"/>
    </row>
    <row r="39" spans="1:48" ht="15" customHeight="1">
      <c r="A39" s="123" t="s">
        <v>116</v>
      </c>
      <c r="B39" s="63"/>
      <c r="C39" s="63"/>
      <c r="D39" s="63"/>
      <c r="E39" s="64"/>
      <c r="F39" s="64"/>
      <c r="G39" s="65"/>
      <c r="H39" s="249"/>
      <c r="I39" s="249"/>
      <c r="J39" s="249"/>
      <c r="K39" s="249"/>
      <c r="L39" s="249"/>
      <c r="M39" s="250"/>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2"/>
    </row>
    <row r="40" spans="1:48" ht="15" customHeight="1">
      <c r="A40" s="62" t="s">
        <v>117</v>
      </c>
      <c r="B40" s="63"/>
      <c r="C40" s="63"/>
      <c r="D40" s="63"/>
      <c r="E40" s="64"/>
      <c r="F40" s="64"/>
      <c r="G40" s="65"/>
      <c r="H40" s="249"/>
      <c r="I40" s="249"/>
      <c r="J40" s="249"/>
      <c r="K40" s="249"/>
      <c r="L40" s="249"/>
      <c r="M40" s="250"/>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2"/>
      <c r="AV40" s="2"/>
    </row>
    <row r="41" spans="1:48" ht="15" customHeight="1">
      <c r="A41" s="62" t="s">
        <v>115</v>
      </c>
      <c r="B41" s="63"/>
      <c r="C41" s="63"/>
      <c r="D41" s="63"/>
      <c r="E41" s="64"/>
      <c r="F41" s="64"/>
      <c r="G41" s="65"/>
      <c r="H41" s="249"/>
      <c r="I41" s="249"/>
      <c r="J41" s="249"/>
      <c r="K41" s="249"/>
      <c r="L41" s="249"/>
      <c r="M41" s="250"/>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2"/>
    </row>
    <row r="42" spans="1:48" ht="15" customHeight="1">
      <c r="A42" s="62" t="s">
        <v>118</v>
      </c>
      <c r="B42" s="63"/>
      <c r="C42" s="63"/>
      <c r="D42" s="63"/>
      <c r="E42" s="64"/>
      <c r="F42" s="64"/>
      <c r="G42" s="65"/>
      <c r="H42" s="249"/>
      <c r="I42" s="249"/>
      <c r="J42" s="249"/>
      <c r="K42" s="249"/>
      <c r="L42" s="249"/>
      <c r="M42" s="250"/>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2"/>
    </row>
    <row r="43" spans="1:48" ht="15" customHeight="1">
      <c r="A43" s="62" t="s">
        <v>119</v>
      </c>
      <c r="B43" s="66"/>
      <c r="C43" s="66"/>
      <c r="D43" s="66"/>
      <c r="E43" s="66"/>
      <c r="F43" s="66"/>
      <c r="G43" s="67"/>
      <c r="H43" s="249"/>
      <c r="I43" s="249"/>
      <c r="J43" s="249"/>
      <c r="K43" s="249"/>
      <c r="L43" s="249"/>
      <c r="M43" s="250"/>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2"/>
    </row>
    <row r="44" spans="1:48" ht="15" customHeight="1">
      <c r="A44" s="68" t="s">
        <v>120</v>
      </c>
      <c r="B44" s="69"/>
      <c r="C44" s="69"/>
      <c r="D44" s="69"/>
      <c r="E44" s="70"/>
      <c r="F44" s="70"/>
      <c r="G44" s="71"/>
      <c r="H44" s="257"/>
      <c r="I44" s="257"/>
      <c r="J44" s="257"/>
      <c r="K44" s="257"/>
      <c r="L44" s="257"/>
      <c r="M44" s="258"/>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60"/>
    </row>
    <row r="45" spans="1:48" ht="15" customHeight="1">
      <c r="A45" s="72" t="s">
        <v>12</v>
      </c>
      <c r="B45" s="73"/>
      <c r="C45" s="73"/>
      <c r="D45" s="73"/>
      <c r="E45" s="73"/>
      <c r="F45" s="73"/>
      <c r="G45" s="74"/>
      <c r="H45" s="261">
        <f>SUM(H37:L44)</f>
        <v>0</v>
      </c>
      <c r="I45" s="261"/>
      <c r="J45" s="261"/>
      <c r="K45" s="261"/>
      <c r="L45" s="262"/>
      <c r="M45" s="263"/>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5"/>
    </row>
    <row r="46" spans="1:48" ht="15" customHeight="1" thickBot="1">
      <c r="A46" s="75"/>
      <c r="B46" s="75"/>
      <c r="C46" s="75"/>
      <c r="D46" s="75"/>
      <c r="E46" s="76"/>
      <c r="F46" s="76"/>
      <c r="G46" s="76"/>
      <c r="H46" s="76"/>
      <c r="I46" s="76"/>
      <c r="J46" s="77"/>
      <c r="K46" s="77"/>
      <c r="L46" s="77"/>
      <c r="M46" s="77"/>
      <c r="N46" s="77"/>
      <c r="O46" s="78"/>
      <c r="P46" s="78"/>
      <c r="Q46" s="78"/>
      <c r="R46" s="78"/>
      <c r="S46" s="78"/>
      <c r="T46" s="78"/>
      <c r="U46" s="78"/>
      <c r="V46" s="78"/>
      <c r="W46" s="78"/>
      <c r="X46" s="78"/>
      <c r="Y46" s="78"/>
      <c r="Z46" s="78"/>
      <c r="AA46" s="78"/>
      <c r="AB46" s="78"/>
      <c r="AC46" s="78"/>
      <c r="AD46" s="78"/>
      <c r="AE46" s="78"/>
      <c r="AF46" s="78"/>
      <c r="AG46" s="78"/>
      <c r="AH46" s="117"/>
      <c r="AI46" s="78"/>
      <c r="AJ46" s="78"/>
      <c r="AK46" s="78"/>
      <c r="AL46" s="78"/>
      <c r="AM46" s="78"/>
    </row>
    <row r="47" spans="1:48" ht="15" customHeight="1" thickBot="1">
      <c r="A47" s="53" t="s">
        <v>201</v>
      </c>
      <c r="B47" s="51"/>
      <c r="C47" s="51"/>
      <c r="D47" s="51"/>
      <c r="E47" s="51"/>
      <c r="F47" s="51"/>
      <c r="G47" s="51"/>
      <c r="H47" s="51"/>
      <c r="I47" s="47"/>
      <c r="J47" s="52"/>
      <c r="K47" s="46"/>
      <c r="L47" s="48"/>
      <c r="M47" s="48"/>
      <c r="N47" s="48"/>
      <c r="O47" s="48"/>
      <c r="P47" s="48"/>
      <c r="Q47" s="48"/>
      <c r="R47" s="48"/>
      <c r="S47" s="48"/>
      <c r="T47" s="48"/>
      <c r="U47" s="48"/>
      <c r="V47" s="48"/>
      <c r="W47" s="48"/>
      <c r="X47" s="48"/>
      <c r="Y47" s="48"/>
      <c r="Z47" s="48"/>
      <c r="AA47" s="48"/>
      <c r="AB47" s="48"/>
      <c r="AC47" s="48"/>
      <c r="AD47" s="48"/>
      <c r="AE47" s="242" t="s">
        <v>223</v>
      </c>
      <c r="AF47" s="243"/>
      <c r="AG47" s="243"/>
      <c r="AH47" s="244"/>
      <c r="AI47" s="273">
        <f>IF(L10=A49,ROUNDDOWN(X49*AI49/1000,0),IF(L10=A50,ROUNDDOWN(X50*AI50/1000,0),IF(NOT(OR(L10=A49,L10=A50)),ROUNDDOWN(X48*AI48/1000,0))))</f>
        <v>0</v>
      </c>
      <c r="AJ47" s="274"/>
      <c r="AK47" s="274"/>
      <c r="AL47" s="247" t="s">
        <v>8</v>
      </c>
      <c r="AM47" s="248"/>
    </row>
    <row r="48" spans="1:48" ht="15" customHeight="1">
      <c r="A48" s="236" t="s">
        <v>142</v>
      </c>
      <c r="B48" s="237"/>
      <c r="C48" s="237"/>
      <c r="D48" s="237"/>
      <c r="E48" s="237"/>
      <c r="F48" s="237"/>
      <c r="G48" s="237"/>
      <c r="H48" s="237"/>
      <c r="I48" s="237"/>
      <c r="J48" s="237"/>
      <c r="K48" s="237"/>
      <c r="L48" s="237"/>
      <c r="M48" s="237"/>
      <c r="N48" s="237"/>
      <c r="O48" s="237"/>
      <c r="P48" s="237"/>
      <c r="Q48" s="237"/>
      <c r="R48" s="237"/>
      <c r="S48" s="237"/>
      <c r="T48" s="237"/>
      <c r="U48" s="237"/>
      <c r="V48" s="237"/>
      <c r="W48" s="238"/>
      <c r="X48" s="268">
        <v>2000</v>
      </c>
      <c r="Y48" s="268"/>
      <c r="Z48" s="268"/>
      <c r="AA48" s="269" t="s">
        <v>18</v>
      </c>
      <c r="AB48" s="270"/>
      <c r="AC48" s="236" t="s">
        <v>19</v>
      </c>
      <c r="AD48" s="237"/>
      <c r="AE48" s="237"/>
      <c r="AF48" s="237"/>
      <c r="AG48" s="237"/>
      <c r="AH48" s="238"/>
      <c r="AI48" s="271"/>
      <c r="AJ48" s="272"/>
      <c r="AK48" s="272"/>
      <c r="AL48" s="275" t="s">
        <v>9</v>
      </c>
      <c r="AM48" s="276"/>
    </row>
    <row r="49" spans="1:46" ht="15" customHeight="1">
      <c r="A49" s="236" t="s">
        <v>143</v>
      </c>
      <c r="B49" s="237"/>
      <c r="C49" s="237"/>
      <c r="D49" s="237"/>
      <c r="E49" s="237"/>
      <c r="F49" s="237"/>
      <c r="G49" s="237"/>
      <c r="H49" s="237"/>
      <c r="I49" s="237"/>
      <c r="J49" s="237"/>
      <c r="K49" s="237"/>
      <c r="L49" s="237"/>
      <c r="M49" s="237"/>
      <c r="N49" s="237"/>
      <c r="O49" s="237"/>
      <c r="P49" s="237"/>
      <c r="Q49" s="237"/>
      <c r="R49" s="237"/>
      <c r="S49" s="237"/>
      <c r="T49" s="237"/>
      <c r="U49" s="237"/>
      <c r="V49" s="237"/>
      <c r="W49" s="238"/>
      <c r="X49" s="268">
        <v>1500</v>
      </c>
      <c r="Y49" s="268"/>
      <c r="Z49" s="268"/>
      <c r="AA49" s="269" t="s">
        <v>18</v>
      </c>
      <c r="AB49" s="270"/>
      <c r="AC49" s="236" t="s">
        <v>19</v>
      </c>
      <c r="AD49" s="237"/>
      <c r="AE49" s="237"/>
      <c r="AF49" s="237"/>
      <c r="AG49" s="237"/>
      <c r="AH49" s="238"/>
      <c r="AI49" s="271"/>
      <c r="AJ49" s="272"/>
      <c r="AK49" s="272"/>
      <c r="AL49" s="214" t="s">
        <v>9</v>
      </c>
      <c r="AM49" s="215"/>
    </row>
    <row r="50" spans="1:46" ht="15" customHeight="1">
      <c r="A50" s="236" t="s">
        <v>144</v>
      </c>
      <c r="B50" s="237"/>
      <c r="C50" s="237"/>
      <c r="D50" s="237"/>
      <c r="E50" s="237"/>
      <c r="F50" s="237"/>
      <c r="G50" s="237"/>
      <c r="H50" s="237"/>
      <c r="I50" s="237"/>
      <c r="J50" s="237"/>
      <c r="K50" s="237"/>
      <c r="L50" s="237"/>
      <c r="M50" s="237"/>
      <c r="N50" s="237"/>
      <c r="O50" s="237"/>
      <c r="P50" s="237"/>
      <c r="Q50" s="237"/>
      <c r="R50" s="237"/>
      <c r="S50" s="237"/>
      <c r="T50" s="237"/>
      <c r="U50" s="237"/>
      <c r="V50" s="237"/>
      <c r="W50" s="238"/>
      <c r="X50" s="268">
        <v>2500</v>
      </c>
      <c r="Y50" s="268"/>
      <c r="Z50" s="268"/>
      <c r="AA50" s="269" t="s">
        <v>18</v>
      </c>
      <c r="AB50" s="270"/>
      <c r="AC50" s="236" t="s">
        <v>19</v>
      </c>
      <c r="AD50" s="237"/>
      <c r="AE50" s="237"/>
      <c r="AF50" s="237"/>
      <c r="AG50" s="237"/>
      <c r="AH50" s="238"/>
      <c r="AI50" s="271"/>
      <c r="AJ50" s="272"/>
      <c r="AK50" s="272"/>
      <c r="AL50" s="214" t="s">
        <v>9</v>
      </c>
      <c r="AM50" s="215"/>
    </row>
    <row r="51" spans="1:46" ht="16.5" customHeight="1">
      <c r="A51" s="51"/>
      <c r="B51" s="51"/>
      <c r="C51" s="51"/>
      <c r="D51" s="51"/>
      <c r="E51" s="51"/>
      <c r="F51" s="51"/>
      <c r="G51" s="51"/>
      <c r="H51" s="51"/>
      <c r="I51" s="47"/>
      <c r="J51" s="52"/>
      <c r="K51" s="46"/>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row>
    <row r="52" spans="1:46" s="2" customFormat="1" ht="19.5" customHeight="1">
      <c r="A52" s="53" t="s">
        <v>145</v>
      </c>
      <c r="B52" s="46"/>
      <c r="C52" s="51"/>
      <c r="D52" s="51"/>
      <c r="E52" s="51"/>
      <c r="F52" s="51"/>
      <c r="G52" s="51"/>
      <c r="H52" s="51"/>
      <c r="I52" s="47"/>
      <c r="J52" s="52"/>
      <c r="K52" s="46"/>
      <c r="L52" s="48"/>
      <c r="M52" s="48"/>
      <c r="N52" s="48"/>
      <c r="O52" s="49"/>
      <c r="P52" s="49"/>
      <c r="Q52" s="49"/>
      <c r="R52" s="49"/>
      <c r="S52" s="49"/>
      <c r="T52" s="79"/>
      <c r="U52" s="79"/>
      <c r="V52" s="79"/>
      <c r="W52" s="79"/>
      <c r="X52" s="277" t="s">
        <v>213</v>
      </c>
      <c r="Y52" s="277"/>
      <c r="Z52" s="277"/>
      <c r="AA52" s="277"/>
      <c r="AB52" s="277"/>
      <c r="AC52" s="277"/>
      <c r="AD52" s="277"/>
      <c r="AE52" s="277"/>
      <c r="AF52" s="278" t="s">
        <v>224</v>
      </c>
      <c r="AG52" s="278"/>
      <c r="AH52" s="278"/>
      <c r="AI52" s="278"/>
      <c r="AJ52" s="278"/>
      <c r="AK52" s="278"/>
      <c r="AL52" s="278"/>
      <c r="AM52" s="278"/>
    </row>
    <row r="53" spans="1:46" s="2" customFormat="1" ht="15.75" customHeight="1">
      <c r="A53" s="49"/>
      <c r="B53" s="116" t="s">
        <v>146</v>
      </c>
      <c r="C53" s="51"/>
      <c r="D53" s="51"/>
      <c r="E53" s="51"/>
      <c r="F53" s="51"/>
      <c r="G53" s="51"/>
      <c r="H53" s="51"/>
      <c r="I53" s="51"/>
      <c r="J53" s="51"/>
      <c r="K53" s="51"/>
      <c r="L53" s="51"/>
      <c r="M53" s="51"/>
      <c r="N53" s="51"/>
      <c r="O53" s="51"/>
      <c r="P53" s="51"/>
      <c r="Q53" s="51"/>
      <c r="R53" s="51"/>
      <c r="S53" s="51"/>
      <c r="T53" s="51"/>
      <c r="U53" s="51"/>
      <c r="V53" s="51"/>
      <c r="W53" s="51"/>
      <c r="X53" s="289"/>
      <c r="Y53" s="285"/>
      <c r="Z53" s="285"/>
      <c r="AA53" s="285"/>
      <c r="AB53" s="285"/>
      <c r="AC53" s="285"/>
      <c r="AD53" s="285" t="s">
        <v>215</v>
      </c>
      <c r="AE53" s="286"/>
      <c r="AF53" s="283">
        <f>IF(ROUNDDOWN(H65/1000,0)&lt;X53,ROUNDDOWN(H65/1000,0),X53)</f>
        <v>0</v>
      </c>
      <c r="AG53" s="279"/>
      <c r="AH53" s="279"/>
      <c r="AI53" s="279"/>
      <c r="AJ53" s="279"/>
      <c r="AK53" s="279"/>
      <c r="AL53" s="279" t="s">
        <v>8</v>
      </c>
      <c r="AM53" s="280"/>
    </row>
    <row r="54" spans="1:46" s="2" customFormat="1" ht="15.75" customHeight="1">
      <c r="A54" s="157" t="s">
        <v>124</v>
      </c>
      <c r="B54" s="51"/>
      <c r="C54" s="51"/>
      <c r="D54" s="51"/>
      <c r="E54" s="51"/>
      <c r="F54" s="51"/>
      <c r="G54" s="51"/>
      <c r="H54" s="51"/>
      <c r="I54" s="51"/>
      <c r="J54" s="51"/>
      <c r="K54" s="51"/>
      <c r="L54" s="51"/>
      <c r="M54" s="51"/>
      <c r="N54" s="51"/>
      <c r="O54" s="51"/>
      <c r="P54" s="51"/>
      <c r="Q54" s="51"/>
      <c r="R54" s="51"/>
      <c r="S54" s="51"/>
      <c r="T54" s="51"/>
      <c r="U54" s="51"/>
      <c r="V54" s="51"/>
      <c r="W54" s="51"/>
      <c r="X54" s="290"/>
      <c r="Y54" s="287"/>
      <c r="Z54" s="287"/>
      <c r="AA54" s="287"/>
      <c r="AB54" s="287"/>
      <c r="AC54" s="287"/>
      <c r="AD54" s="287"/>
      <c r="AE54" s="288"/>
      <c r="AF54" s="284"/>
      <c r="AG54" s="281"/>
      <c r="AH54" s="281"/>
      <c r="AI54" s="281"/>
      <c r="AJ54" s="281"/>
      <c r="AK54" s="281"/>
      <c r="AL54" s="281"/>
      <c r="AM54" s="282"/>
    </row>
    <row r="55" spans="1:46" s="2" customFormat="1" ht="15.75" customHeight="1">
      <c r="A55" s="184" t="s">
        <v>110</v>
      </c>
      <c r="B55" s="185"/>
      <c r="C55" s="185"/>
      <c r="D55" s="185"/>
      <c r="E55" s="185"/>
      <c r="F55" s="185"/>
      <c r="G55" s="186"/>
      <c r="H55" s="185" t="s">
        <v>111</v>
      </c>
      <c r="I55" s="185"/>
      <c r="J55" s="185"/>
      <c r="K55" s="185"/>
      <c r="L55" s="185"/>
      <c r="M55" s="184" t="s">
        <v>3</v>
      </c>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6"/>
    </row>
    <row r="56" spans="1:46" s="2" customFormat="1" ht="15" customHeight="1">
      <c r="A56" s="102" t="s">
        <v>112</v>
      </c>
      <c r="B56" s="103"/>
      <c r="C56" s="103"/>
      <c r="D56" s="103"/>
      <c r="E56" s="104"/>
      <c r="F56" s="104"/>
      <c r="G56" s="105"/>
      <c r="H56" s="253"/>
      <c r="I56" s="253"/>
      <c r="J56" s="253"/>
      <c r="K56" s="253"/>
      <c r="L56" s="253"/>
      <c r="M56" s="254"/>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6"/>
    </row>
    <row r="57" spans="1:46" s="2" customFormat="1" ht="15" customHeight="1">
      <c r="A57" s="62" t="s">
        <v>113</v>
      </c>
      <c r="B57" s="63"/>
      <c r="C57" s="63"/>
      <c r="D57" s="63"/>
      <c r="E57" s="64"/>
      <c r="F57" s="64"/>
      <c r="G57" s="65"/>
      <c r="H57" s="249"/>
      <c r="I57" s="249"/>
      <c r="J57" s="249"/>
      <c r="K57" s="249"/>
      <c r="L57" s="249"/>
      <c r="M57" s="250"/>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2"/>
    </row>
    <row r="58" spans="1:46" s="2" customFormat="1" ht="15" customHeight="1">
      <c r="A58" s="62" t="s">
        <v>114</v>
      </c>
      <c r="B58" s="63"/>
      <c r="C58" s="63"/>
      <c r="D58" s="63"/>
      <c r="E58" s="64"/>
      <c r="F58" s="64"/>
      <c r="G58" s="65"/>
      <c r="H58" s="249"/>
      <c r="I58" s="249"/>
      <c r="J58" s="249"/>
      <c r="K58" s="249"/>
      <c r="L58" s="249"/>
      <c r="M58" s="250"/>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2"/>
    </row>
    <row r="59" spans="1:46" s="2" customFormat="1" ht="15" customHeight="1">
      <c r="A59" s="62" t="s">
        <v>115</v>
      </c>
      <c r="B59" s="63"/>
      <c r="C59" s="63"/>
      <c r="D59" s="63"/>
      <c r="E59" s="64"/>
      <c r="F59" s="64"/>
      <c r="G59" s="65"/>
      <c r="H59" s="249"/>
      <c r="I59" s="249"/>
      <c r="J59" s="249"/>
      <c r="K59" s="249"/>
      <c r="L59" s="249"/>
      <c r="M59" s="250"/>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2"/>
      <c r="AT59" s="3"/>
    </row>
    <row r="60" spans="1:46" ht="15" customHeight="1">
      <c r="A60" s="62" t="s">
        <v>116</v>
      </c>
      <c r="B60" s="63"/>
      <c r="C60" s="63"/>
      <c r="D60" s="63"/>
      <c r="E60" s="64"/>
      <c r="F60" s="64"/>
      <c r="G60" s="65"/>
      <c r="H60" s="249"/>
      <c r="I60" s="249"/>
      <c r="J60" s="249"/>
      <c r="K60" s="249"/>
      <c r="L60" s="249"/>
      <c r="M60" s="250"/>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2"/>
    </row>
    <row r="61" spans="1:46" ht="15" customHeight="1">
      <c r="A61" s="62" t="s">
        <v>117</v>
      </c>
      <c r="B61" s="63"/>
      <c r="C61" s="63"/>
      <c r="D61" s="63"/>
      <c r="E61" s="64"/>
      <c r="F61" s="64"/>
      <c r="G61" s="65"/>
      <c r="H61" s="249"/>
      <c r="I61" s="249"/>
      <c r="J61" s="249"/>
      <c r="K61" s="249"/>
      <c r="L61" s="249"/>
      <c r="M61" s="250"/>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2"/>
    </row>
    <row r="62" spans="1:46" ht="15" customHeight="1">
      <c r="A62" s="62" t="s">
        <v>118</v>
      </c>
      <c r="B62" s="63"/>
      <c r="C62" s="63"/>
      <c r="D62" s="63"/>
      <c r="E62" s="64"/>
      <c r="F62" s="64"/>
      <c r="G62" s="65"/>
      <c r="H62" s="249"/>
      <c r="I62" s="249"/>
      <c r="J62" s="249"/>
      <c r="K62" s="249"/>
      <c r="L62" s="249"/>
      <c r="M62" s="250"/>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2"/>
    </row>
    <row r="63" spans="1:46" ht="15" customHeight="1">
      <c r="A63" s="62" t="s">
        <v>119</v>
      </c>
      <c r="B63" s="66"/>
      <c r="C63" s="66"/>
      <c r="D63" s="66"/>
      <c r="E63" s="66"/>
      <c r="F63" s="66"/>
      <c r="G63" s="67"/>
      <c r="H63" s="249"/>
      <c r="I63" s="249"/>
      <c r="J63" s="249"/>
      <c r="K63" s="249"/>
      <c r="L63" s="249"/>
      <c r="M63" s="250"/>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2"/>
    </row>
    <row r="64" spans="1:46" ht="15" customHeight="1">
      <c r="A64" s="68" t="s">
        <v>120</v>
      </c>
      <c r="B64" s="69"/>
      <c r="C64" s="69"/>
      <c r="D64" s="69"/>
      <c r="E64" s="70"/>
      <c r="F64" s="70"/>
      <c r="G64" s="71"/>
      <c r="H64" s="257"/>
      <c r="I64" s="257"/>
      <c r="J64" s="257"/>
      <c r="K64" s="257"/>
      <c r="L64" s="257"/>
      <c r="M64" s="258"/>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60"/>
    </row>
    <row r="65" spans="1:39" ht="15" customHeight="1">
      <c r="A65" s="72" t="s">
        <v>12</v>
      </c>
      <c r="B65" s="80"/>
      <c r="C65" s="80"/>
      <c r="D65" s="80"/>
      <c r="E65" s="73"/>
      <c r="F65" s="73"/>
      <c r="G65" s="74"/>
      <c r="H65" s="261">
        <f>SUM(H56:L64)</f>
        <v>0</v>
      </c>
      <c r="I65" s="261"/>
      <c r="J65" s="261"/>
      <c r="K65" s="261"/>
      <c r="L65" s="262"/>
      <c r="M65" s="263"/>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5"/>
    </row>
    <row r="66" spans="1:39" ht="6.75" customHeight="1">
      <c r="A66" s="75"/>
      <c r="B66" s="75"/>
      <c r="C66" s="75"/>
      <c r="D66" s="75"/>
      <c r="E66" s="81"/>
      <c r="F66" s="81"/>
      <c r="G66" s="81"/>
      <c r="H66" s="81"/>
      <c r="I66" s="81"/>
      <c r="J66" s="83"/>
      <c r="K66" s="83"/>
      <c r="L66" s="83"/>
      <c r="M66" s="83"/>
      <c r="N66" s="83"/>
      <c r="O66" s="81"/>
      <c r="P66" s="81"/>
      <c r="Q66" s="81"/>
      <c r="R66" s="81"/>
      <c r="S66" s="81"/>
      <c r="T66" s="81"/>
      <c r="U66" s="81"/>
      <c r="V66" s="81"/>
      <c r="W66" s="81"/>
      <c r="X66" s="81"/>
      <c r="Y66" s="84"/>
      <c r="Z66" s="84"/>
      <c r="AA66" s="84"/>
      <c r="AB66" s="84"/>
      <c r="AC66" s="84"/>
      <c r="AD66" s="84"/>
      <c r="AE66" s="81"/>
      <c r="AF66" s="81"/>
      <c r="AG66" s="81"/>
      <c r="AH66" s="81"/>
      <c r="AI66" s="81"/>
      <c r="AJ66" s="81"/>
      <c r="AK66" s="81"/>
      <c r="AL66" s="81"/>
      <c r="AM66" s="81"/>
    </row>
    <row r="67" spans="1:39" ht="15" customHeight="1">
      <c r="A67" s="33" t="s">
        <v>216</v>
      </c>
      <c r="B67" s="82"/>
      <c r="C67" s="82"/>
      <c r="D67" s="82"/>
      <c r="E67" s="82"/>
      <c r="F67" s="82"/>
      <c r="G67" s="82"/>
      <c r="H67" s="82"/>
      <c r="I67" s="82"/>
      <c r="J67" s="82"/>
      <c r="K67" s="82"/>
      <c r="L67" s="82"/>
      <c r="M67" s="82"/>
      <c r="N67" s="82"/>
      <c r="O67" s="82"/>
      <c r="P67" s="82"/>
      <c r="Q67" s="82"/>
      <c r="R67" s="82"/>
      <c r="S67" s="82"/>
      <c r="T67" s="82"/>
      <c r="U67" s="82"/>
      <c r="V67" s="82"/>
      <c r="W67" s="82"/>
      <c r="X67" s="82"/>
      <c r="Y67" s="59"/>
      <c r="Z67" s="59"/>
      <c r="AA67" s="59"/>
      <c r="AB67" s="59"/>
      <c r="AC67" s="59"/>
      <c r="AD67" s="59"/>
      <c r="AE67" s="82"/>
      <c r="AF67" s="82"/>
      <c r="AG67" s="82"/>
      <c r="AH67" s="82"/>
      <c r="AI67" s="82"/>
      <c r="AJ67" s="82"/>
      <c r="AK67" s="82"/>
      <c r="AL67" s="82"/>
      <c r="AM67" s="82"/>
    </row>
    <row r="68" spans="1:39" ht="15" customHeight="1">
      <c r="A68" s="158" t="s">
        <v>217</v>
      </c>
    </row>
    <row r="69" spans="1:39" ht="15" customHeight="1">
      <c r="A69" s="158" t="s">
        <v>218</v>
      </c>
    </row>
    <row r="70" spans="1:39" ht="15" customHeight="1"/>
    <row r="71" spans="1:39" ht="4.5" customHeight="1"/>
  </sheetData>
  <sheetProtection algorithmName="SHA-512" hashValue="ReVy0/9AZAs1R4c7wQuQVHoHTgjeBvx0adyI3AoyDafMxpQTO03xlL7TAQZjXbSpvriGKt9LPTmOSkCVTtkI6w==" saltValue="VZzSKFCyJSXNl4v/u3O+hA==" spinCount="100000" sheet="1" selectLockedCells="1"/>
  <mergeCells count="140">
    <mergeCell ref="X19:AE19"/>
    <mergeCell ref="AF19:AM19"/>
    <mergeCell ref="X20:AC21"/>
    <mergeCell ref="AD20:AE21"/>
    <mergeCell ref="AF20:AK21"/>
    <mergeCell ref="AL20:AM21"/>
    <mergeCell ref="X34:AE34"/>
    <mergeCell ref="AF34:AM34"/>
    <mergeCell ref="AD35:AE35"/>
    <mergeCell ref="X35:AC35"/>
    <mergeCell ref="AF35:AK35"/>
    <mergeCell ref="H64:L64"/>
    <mergeCell ref="M64:AM64"/>
    <mergeCell ref="H65:L65"/>
    <mergeCell ref="M65:AM65"/>
    <mergeCell ref="X52:AE52"/>
    <mergeCell ref="AF52:AM52"/>
    <mergeCell ref="AL53:AM54"/>
    <mergeCell ref="H61:L61"/>
    <mergeCell ref="M61:AM61"/>
    <mergeCell ref="H62:L62"/>
    <mergeCell ref="M62:AM62"/>
    <mergeCell ref="H63:L63"/>
    <mergeCell ref="M63:AM63"/>
    <mergeCell ref="H58:L58"/>
    <mergeCell ref="M58:AM58"/>
    <mergeCell ref="H59:L59"/>
    <mergeCell ref="M59:AM59"/>
    <mergeCell ref="H60:L60"/>
    <mergeCell ref="M60:AM60"/>
    <mergeCell ref="AF53:AK54"/>
    <mergeCell ref="AD53:AE54"/>
    <mergeCell ref="X53:AC54"/>
    <mergeCell ref="A55:G55"/>
    <mergeCell ref="H55:L55"/>
    <mergeCell ref="M55:AM55"/>
    <mergeCell ref="H56:L56"/>
    <mergeCell ref="M56:AM56"/>
    <mergeCell ref="H57:L57"/>
    <mergeCell ref="M57:AM57"/>
    <mergeCell ref="A50:W50"/>
    <mergeCell ref="X50:Z50"/>
    <mergeCell ref="AA50:AB50"/>
    <mergeCell ref="AC50:AH50"/>
    <mergeCell ref="AI50:AK50"/>
    <mergeCell ref="AL50:AM50"/>
    <mergeCell ref="A49:W49"/>
    <mergeCell ref="X49:Z49"/>
    <mergeCell ref="AA49:AB49"/>
    <mergeCell ref="AC49:AH49"/>
    <mergeCell ref="AI49:AK49"/>
    <mergeCell ref="AL49:AM49"/>
    <mergeCell ref="AE47:AH47"/>
    <mergeCell ref="AI47:AK47"/>
    <mergeCell ref="AL47:AM47"/>
    <mergeCell ref="A48:W48"/>
    <mergeCell ref="X48:Z48"/>
    <mergeCell ref="AA48:AB48"/>
    <mergeCell ref="AC48:AH48"/>
    <mergeCell ref="AI48:AK48"/>
    <mergeCell ref="AL48:AM48"/>
    <mergeCell ref="H43:L43"/>
    <mergeCell ref="M43:AM43"/>
    <mergeCell ref="H44:L44"/>
    <mergeCell ref="M44:AM44"/>
    <mergeCell ref="H45:L45"/>
    <mergeCell ref="M45:AM45"/>
    <mergeCell ref="H40:L40"/>
    <mergeCell ref="M40:AM40"/>
    <mergeCell ref="H41:L41"/>
    <mergeCell ref="M41:AM41"/>
    <mergeCell ref="H42:L42"/>
    <mergeCell ref="M42:AM42"/>
    <mergeCell ref="H37:L37"/>
    <mergeCell ref="M37:AM37"/>
    <mergeCell ref="H38:L38"/>
    <mergeCell ref="M38:AM38"/>
    <mergeCell ref="H39:L39"/>
    <mergeCell ref="M39:AM39"/>
    <mergeCell ref="AL35:AM35"/>
    <mergeCell ref="A36:G36"/>
    <mergeCell ref="H36:L36"/>
    <mergeCell ref="M36:AM36"/>
    <mergeCell ref="H31:L31"/>
    <mergeCell ref="M31:AM31"/>
    <mergeCell ref="H32:L32"/>
    <mergeCell ref="M32:AM32"/>
    <mergeCell ref="H28:L28"/>
    <mergeCell ref="M28:AM28"/>
    <mergeCell ref="H29:L29"/>
    <mergeCell ref="M29:AM29"/>
    <mergeCell ref="H30:L30"/>
    <mergeCell ref="M30:AM30"/>
    <mergeCell ref="H25:L25"/>
    <mergeCell ref="M25:AM25"/>
    <mergeCell ref="H26:L26"/>
    <mergeCell ref="M26:AM26"/>
    <mergeCell ref="H27:L27"/>
    <mergeCell ref="M27:AM27"/>
    <mergeCell ref="A22:G22"/>
    <mergeCell ref="H22:L22"/>
    <mergeCell ref="M22:AM22"/>
    <mergeCell ref="H23:L23"/>
    <mergeCell ref="M23:AM23"/>
    <mergeCell ref="H24:L24"/>
    <mergeCell ref="M24:AM24"/>
    <mergeCell ref="H17:L17"/>
    <mergeCell ref="M17:O17"/>
    <mergeCell ref="Q17:U17"/>
    <mergeCell ref="V17:X17"/>
    <mergeCell ref="AE17:AG17"/>
    <mergeCell ref="AH17:AI17"/>
    <mergeCell ref="A14:AM14"/>
    <mergeCell ref="AE16:AH16"/>
    <mergeCell ref="AI16:AK16"/>
    <mergeCell ref="AL16:AM16"/>
    <mergeCell ref="AL10:AM10"/>
    <mergeCell ref="AP10:AU10"/>
    <mergeCell ref="A11:H12"/>
    <mergeCell ref="L10:Y10"/>
    <mergeCell ref="Z10:AB10"/>
    <mergeCell ref="AC10:AD10"/>
    <mergeCell ref="AE10:AF10"/>
    <mergeCell ref="AG10:AI10"/>
    <mergeCell ref="AJ10:AK10"/>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s>
  <phoneticPr fontId="3"/>
  <dataValidations count="1">
    <dataValidation imeMode="halfAlpha" allowBlank="1" showInputMessage="1" showErrorMessage="1" sqref="S19:V21 J19:N21 J34:N35 S34:V35"/>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計算用!$A$3:$A$34</xm:f>
          </x14:formula1>
          <xm:sqref>L10:Y10</xm:sqref>
        </x14:dataValidation>
        <x14:dataValidation type="list" allowBlank="1" showInputMessage="1" showErrorMessage="1">
          <x14:formula1>
            <xm:f>計算用!$A$61:$A$107</xm:f>
          </x14:formula1>
          <xm:sqref>D9:G9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86"/>
  <sheetViews>
    <sheetView tabSelected="1" view="pageBreakPreview" zoomScale="80" zoomScaleNormal="100" zoomScaleSheetLayoutView="80" workbookViewId="0">
      <selection activeCell="P7" sqref="P7"/>
    </sheetView>
  </sheetViews>
  <sheetFormatPr defaultRowHeight="12"/>
  <cols>
    <col min="1" max="1" width="3.125" style="10" customWidth="1"/>
    <col min="2" max="3" width="12.5" style="10" customWidth="1"/>
    <col min="4" max="4" width="12.25" style="10" bestFit="1" customWidth="1"/>
    <col min="5" max="5" width="22.625" style="10" hidden="1" customWidth="1"/>
    <col min="6" max="6" width="8.125" style="10" hidden="1" customWidth="1"/>
    <col min="7" max="7" width="25" style="10" customWidth="1"/>
    <col min="8" max="8" width="10.5" style="10" bestFit="1" customWidth="1"/>
    <col min="9" max="9" width="10.5" style="10" customWidth="1"/>
    <col min="10" max="10" width="16.75" style="10" bestFit="1" customWidth="1"/>
    <col min="11" max="11" width="10.25" style="10" bestFit="1" customWidth="1"/>
    <col min="12" max="12" width="11.375" style="10" customWidth="1"/>
    <col min="13" max="13" width="11.375" style="10" hidden="1" customWidth="1"/>
    <col min="14" max="14" width="11.375" style="10" customWidth="1"/>
    <col min="15" max="15" width="6" style="10" customWidth="1"/>
    <col min="16" max="19" width="7.625" style="10" customWidth="1"/>
    <col min="20" max="20" width="12.75" style="10" bestFit="1" customWidth="1"/>
    <col min="21" max="21" width="7.5" style="10" bestFit="1" customWidth="1"/>
    <col min="22" max="22" width="9.375" style="2" customWidth="1"/>
    <col min="23" max="23" width="2.5" style="10" customWidth="1"/>
    <col min="24" max="16384" width="9" style="10"/>
  </cols>
  <sheetData>
    <row r="1" spans="1:23" ht="13.5">
      <c r="A1" s="6" t="s">
        <v>180</v>
      </c>
    </row>
    <row r="3" spans="1:23">
      <c r="A3" s="10" t="s">
        <v>207</v>
      </c>
      <c r="O3" s="13"/>
      <c r="P3" s="13"/>
      <c r="Q3" s="13"/>
      <c r="R3" s="13"/>
      <c r="T3" s="13"/>
      <c r="U3" s="13"/>
    </row>
    <row r="4" spans="1:23" ht="18" customHeight="1">
      <c r="A4" s="166"/>
      <c r="B4" s="278" t="s">
        <v>14</v>
      </c>
      <c r="C4" s="278" t="s">
        <v>16</v>
      </c>
      <c r="D4" s="278" t="s">
        <v>15</v>
      </c>
      <c r="E4" s="18"/>
      <c r="F4" s="18"/>
      <c r="G4" s="298" t="s">
        <v>21</v>
      </c>
      <c r="H4" s="184" t="s">
        <v>20</v>
      </c>
      <c r="I4" s="185"/>
      <c r="J4" s="186"/>
      <c r="K4" s="184" t="s">
        <v>24</v>
      </c>
      <c r="L4" s="185"/>
      <c r="M4" s="185"/>
      <c r="N4" s="186"/>
      <c r="O4" s="277" t="s">
        <v>30</v>
      </c>
      <c r="P4" s="295" t="s">
        <v>191</v>
      </c>
      <c r="Q4" s="297"/>
      <c r="R4" s="297"/>
      <c r="S4" s="296"/>
      <c r="T4" s="295" t="s">
        <v>187</v>
      </c>
      <c r="U4" s="296"/>
      <c r="V4" s="106"/>
    </row>
    <row r="5" spans="1:23" ht="51.75" customHeight="1">
      <c r="A5" s="166"/>
      <c r="B5" s="278"/>
      <c r="C5" s="278"/>
      <c r="D5" s="278"/>
      <c r="E5" s="19" t="s">
        <v>49</v>
      </c>
      <c r="F5" s="19" t="s">
        <v>49</v>
      </c>
      <c r="G5" s="299"/>
      <c r="H5" s="17" t="s">
        <v>17</v>
      </c>
      <c r="I5" s="150" t="s">
        <v>210</v>
      </c>
      <c r="J5" s="17" t="s">
        <v>1</v>
      </c>
      <c r="K5" s="124" t="s">
        <v>22</v>
      </c>
      <c r="L5" s="124" t="s">
        <v>23</v>
      </c>
      <c r="M5" s="17" t="s">
        <v>42</v>
      </c>
      <c r="N5" s="125" t="s">
        <v>197</v>
      </c>
      <c r="O5" s="278"/>
      <c r="P5" s="121" t="s">
        <v>192</v>
      </c>
      <c r="Q5" s="121" t="s">
        <v>198</v>
      </c>
      <c r="R5" s="121" t="s">
        <v>193</v>
      </c>
      <c r="S5" s="121" t="s">
        <v>190</v>
      </c>
      <c r="T5" s="121" t="s">
        <v>188</v>
      </c>
      <c r="U5" s="122" t="s">
        <v>189</v>
      </c>
      <c r="V5" s="107"/>
      <c r="W5" s="2"/>
    </row>
    <row r="6" spans="1:23">
      <c r="A6" s="136">
        <v>1</v>
      </c>
      <c r="B6" s="137"/>
      <c r="C6" s="137"/>
      <c r="D6" s="138"/>
      <c r="E6" s="139" t="str">
        <f>B6&amp;C6&amp;D6</f>
        <v/>
      </c>
      <c r="F6" s="139" t="str">
        <f>IF(E6="","",COUNTIF($E$6:$E$85,E6))</f>
        <v/>
      </c>
      <c r="G6" s="140"/>
      <c r="H6" s="141"/>
      <c r="I6" s="151"/>
      <c r="J6" s="142"/>
      <c r="K6" s="160"/>
      <c r="L6" s="160"/>
      <c r="M6" s="143" t="str">
        <f>K6&amp;L6</f>
        <v/>
      </c>
      <c r="N6" s="144"/>
      <c r="O6" s="147" t="str">
        <f>IFERROR(VLOOKUP(M6,計算用!$A$48:$B$55,2,FALSE),"")</f>
        <v/>
      </c>
      <c r="P6" s="161"/>
      <c r="Q6" s="161"/>
      <c r="R6" s="161"/>
      <c r="S6" s="162" t="str">
        <f>IF(F6&gt;=2,"","可")</f>
        <v/>
      </c>
      <c r="T6" s="145"/>
      <c r="U6" s="146"/>
      <c r="V6" s="108"/>
      <c r="W6" s="2"/>
    </row>
    <row r="7" spans="1:23">
      <c r="A7" s="136">
        <f>A6+1</f>
        <v>2</v>
      </c>
      <c r="B7" s="137"/>
      <c r="C7" s="137"/>
      <c r="D7" s="138"/>
      <c r="E7" s="139" t="str">
        <f t="shared" ref="E7:E70" si="0">B7&amp;C7&amp;D7</f>
        <v/>
      </c>
      <c r="F7" s="139" t="str">
        <f t="shared" ref="F7:F70" si="1">IF(E7="","",COUNTIF($E$6:$E$85,E7))</f>
        <v/>
      </c>
      <c r="G7" s="140"/>
      <c r="H7" s="141"/>
      <c r="I7" s="151"/>
      <c r="J7" s="142"/>
      <c r="K7" s="160"/>
      <c r="L7" s="160"/>
      <c r="M7" s="143" t="str">
        <f>K7&amp;L7</f>
        <v/>
      </c>
      <c r="N7" s="144"/>
      <c r="O7" s="147" t="str">
        <f>IFERROR(VLOOKUP(M7,計算用!$A$48:$B$55,2,FALSE),"")</f>
        <v/>
      </c>
      <c r="P7" s="161"/>
      <c r="Q7" s="161"/>
      <c r="R7" s="161"/>
      <c r="S7" s="162" t="str">
        <f t="shared" ref="S7:S70" si="2">IF(F7&gt;=2,"","可")</f>
        <v/>
      </c>
      <c r="T7" s="145"/>
      <c r="U7" s="146"/>
      <c r="V7" s="108"/>
    </row>
    <row r="8" spans="1:23">
      <c r="A8" s="136">
        <f t="shared" ref="A8:A14" si="3">A7+1</f>
        <v>3</v>
      </c>
      <c r="B8" s="137"/>
      <c r="C8" s="137"/>
      <c r="D8" s="138"/>
      <c r="E8" s="139" t="str">
        <f t="shared" si="0"/>
        <v/>
      </c>
      <c r="F8" s="139" t="str">
        <f t="shared" si="1"/>
        <v/>
      </c>
      <c r="G8" s="140"/>
      <c r="H8" s="141"/>
      <c r="I8" s="151"/>
      <c r="J8" s="142"/>
      <c r="K8" s="160"/>
      <c r="L8" s="160"/>
      <c r="M8" s="143" t="str">
        <f t="shared" ref="M8:M71" si="4">K8&amp;L8</f>
        <v/>
      </c>
      <c r="N8" s="144"/>
      <c r="O8" s="147" t="str">
        <f>IFERROR(VLOOKUP(M8,計算用!$A$48:$B$55,2,FALSE),"")</f>
        <v/>
      </c>
      <c r="P8" s="161"/>
      <c r="Q8" s="161"/>
      <c r="R8" s="161"/>
      <c r="S8" s="162" t="str">
        <f t="shared" si="2"/>
        <v/>
      </c>
      <c r="T8" s="145"/>
      <c r="U8" s="146"/>
      <c r="V8" s="108"/>
      <c r="W8" s="2"/>
    </row>
    <row r="9" spans="1:23">
      <c r="A9" s="136">
        <f t="shared" si="3"/>
        <v>4</v>
      </c>
      <c r="B9" s="137"/>
      <c r="C9" s="137"/>
      <c r="D9" s="138"/>
      <c r="E9" s="139" t="str">
        <f t="shared" si="0"/>
        <v/>
      </c>
      <c r="F9" s="139" t="str">
        <f t="shared" si="1"/>
        <v/>
      </c>
      <c r="G9" s="140"/>
      <c r="H9" s="141"/>
      <c r="I9" s="151"/>
      <c r="J9" s="142"/>
      <c r="K9" s="160"/>
      <c r="L9" s="160"/>
      <c r="M9" s="143" t="str">
        <f t="shared" si="4"/>
        <v/>
      </c>
      <c r="N9" s="144"/>
      <c r="O9" s="147" t="str">
        <f>IFERROR(VLOOKUP(M9,計算用!$A$48:$B$55,2,FALSE),"")</f>
        <v/>
      </c>
      <c r="P9" s="161"/>
      <c r="Q9" s="161"/>
      <c r="R9" s="161"/>
      <c r="S9" s="162" t="str">
        <f t="shared" si="2"/>
        <v/>
      </c>
      <c r="T9" s="145"/>
      <c r="U9" s="146"/>
      <c r="V9" s="108"/>
    </row>
    <row r="10" spans="1:23">
      <c r="A10" s="136">
        <f t="shared" si="3"/>
        <v>5</v>
      </c>
      <c r="B10" s="137"/>
      <c r="C10" s="137"/>
      <c r="D10" s="138"/>
      <c r="E10" s="139" t="str">
        <f t="shared" si="0"/>
        <v/>
      </c>
      <c r="F10" s="139" t="str">
        <f t="shared" si="1"/>
        <v/>
      </c>
      <c r="G10" s="140"/>
      <c r="H10" s="141"/>
      <c r="I10" s="151"/>
      <c r="J10" s="142"/>
      <c r="K10" s="160"/>
      <c r="L10" s="160"/>
      <c r="M10" s="143" t="str">
        <f t="shared" si="4"/>
        <v/>
      </c>
      <c r="N10" s="144"/>
      <c r="O10" s="147" t="str">
        <f>IFERROR(VLOOKUP(M10,計算用!$A$48:$B$55,2,FALSE),"")</f>
        <v/>
      </c>
      <c r="P10" s="161"/>
      <c r="Q10" s="161"/>
      <c r="R10" s="161"/>
      <c r="S10" s="162" t="str">
        <f t="shared" si="2"/>
        <v/>
      </c>
      <c r="T10" s="145"/>
      <c r="U10" s="146"/>
      <c r="V10" s="108"/>
    </row>
    <row r="11" spans="1:23">
      <c r="A11" s="136">
        <f t="shared" si="3"/>
        <v>6</v>
      </c>
      <c r="B11" s="137"/>
      <c r="C11" s="137"/>
      <c r="D11" s="138"/>
      <c r="E11" s="139" t="str">
        <f t="shared" si="0"/>
        <v/>
      </c>
      <c r="F11" s="139" t="str">
        <f t="shared" si="1"/>
        <v/>
      </c>
      <c r="G11" s="140"/>
      <c r="H11" s="141"/>
      <c r="I11" s="151"/>
      <c r="J11" s="142"/>
      <c r="K11" s="160"/>
      <c r="L11" s="160"/>
      <c r="M11" s="143" t="str">
        <f t="shared" si="4"/>
        <v/>
      </c>
      <c r="N11" s="144"/>
      <c r="O11" s="147" t="str">
        <f>IFERROR(VLOOKUP(M11,計算用!$A$48:$B$55,2,FALSE),"")</f>
        <v/>
      </c>
      <c r="P11" s="161"/>
      <c r="Q11" s="161"/>
      <c r="R11" s="161"/>
      <c r="S11" s="162" t="str">
        <f t="shared" si="2"/>
        <v/>
      </c>
      <c r="T11" s="145"/>
      <c r="U11" s="146"/>
      <c r="V11" s="108"/>
    </row>
    <row r="12" spans="1:23">
      <c r="A12" s="136">
        <f t="shared" si="3"/>
        <v>7</v>
      </c>
      <c r="B12" s="137"/>
      <c r="C12" s="137"/>
      <c r="D12" s="138"/>
      <c r="E12" s="139" t="str">
        <f t="shared" si="0"/>
        <v/>
      </c>
      <c r="F12" s="139" t="str">
        <f t="shared" si="1"/>
        <v/>
      </c>
      <c r="G12" s="140"/>
      <c r="H12" s="141"/>
      <c r="I12" s="151"/>
      <c r="J12" s="142"/>
      <c r="K12" s="160"/>
      <c r="L12" s="160"/>
      <c r="M12" s="143" t="str">
        <f t="shared" si="4"/>
        <v/>
      </c>
      <c r="N12" s="144"/>
      <c r="O12" s="147" t="str">
        <f>IFERROR(VLOOKUP(M12,計算用!$A$48:$B$55,2,FALSE),"")</f>
        <v/>
      </c>
      <c r="P12" s="161"/>
      <c r="Q12" s="161"/>
      <c r="R12" s="161"/>
      <c r="S12" s="162" t="str">
        <f t="shared" si="2"/>
        <v/>
      </c>
      <c r="T12" s="145"/>
      <c r="U12" s="146"/>
      <c r="V12" s="108"/>
      <c r="W12" s="2"/>
    </row>
    <row r="13" spans="1:23">
      <c r="A13" s="136">
        <f t="shared" si="3"/>
        <v>8</v>
      </c>
      <c r="B13" s="137"/>
      <c r="C13" s="137"/>
      <c r="D13" s="138"/>
      <c r="E13" s="139" t="str">
        <f t="shared" si="0"/>
        <v/>
      </c>
      <c r="F13" s="139" t="str">
        <f t="shared" si="1"/>
        <v/>
      </c>
      <c r="G13" s="140"/>
      <c r="H13" s="141"/>
      <c r="I13" s="151"/>
      <c r="J13" s="142"/>
      <c r="K13" s="160"/>
      <c r="L13" s="160"/>
      <c r="M13" s="143" t="str">
        <f t="shared" si="4"/>
        <v/>
      </c>
      <c r="N13" s="144"/>
      <c r="O13" s="147" t="str">
        <f>IFERROR(VLOOKUP(M13,計算用!$A$48:$B$55,2,FALSE),"")</f>
        <v/>
      </c>
      <c r="P13" s="161"/>
      <c r="Q13" s="161"/>
      <c r="R13" s="161"/>
      <c r="S13" s="162" t="str">
        <f t="shared" si="2"/>
        <v/>
      </c>
      <c r="T13" s="145"/>
      <c r="U13" s="146"/>
      <c r="V13" s="108"/>
    </row>
    <row r="14" spans="1:23">
      <c r="A14" s="136">
        <f t="shared" si="3"/>
        <v>9</v>
      </c>
      <c r="B14" s="137"/>
      <c r="C14" s="137"/>
      <c r="D14" s="138"/>
      <c r="E14" s="139" t="str">
        <f t="shared" si="0"/>
        <v/>
      </c>
      <c r="F14" s="139" t="str">
        <f t="shared" si="1"/>
        <v/>
      </c>
      <c r="G14" s="140"/>
      <c r="H14" s="141"/>
      <c r="I14" s="151"/>
      <c r="J14" s="142"/>
      <c r="K14" s="160"/>
      <c r="L14" s="160"/>
      <c r="M14" s="143" t="str">
        <f t="shared" si="4"/>
        <v/>
      </c>
      <c r="N14" s="144"/>
      <c r="O14" s="147" t="str">
        <f>IFERROR(VLOOKUP(M14,計算用!$A$48:$B$55,2,FALSE),"")</f>
        <v/>
      </c>
      <c r="P14" s="161"/>
      <c r="Q14" s="161"/>
      <c r="R14" s="161"/>
      <c r="S14" s="162" t="str">
        <f t="shared" si="2"/>
        <v/>
      </c>
      <c r="T14" s="145"/>
      <c r="U14" s="146"/>
      <c r="V14" s="108"/>
    </row>
    <row r="15" spans="1:23">
      <c r="A15" s="136">
        <f t="shared" ref="A15" si="5">A14+1</f>
        <v>10</v>
      </c>
      <c r="B15" s="137"/>
      <c r="C15" s="137"/>
      <c r="D15" s="138"/>
      <c r="E15" s="139" t="str">
        <f t="shared" si="0"/>
        <v/>
      </c>
      <c r="F15" s="139" t="str">
        <f t="shared" si="1"/>
        <v/>
      </c>
      <c r="G15" s="140"/>
      <c r="H15" s="141"/>
      <c r="I15" s="151"/>
      <c r="J15" s="142"/>
      <c r="K15" s="160"/>
      <c r="L15" s="160"/>
      <c r="M15" s="143" t="str">
        <f t="shared" si="4"/>
        <v/>
      </c>
      <c r="N15" s="144"/>
      <c r="O15" s="147" t="str">
        <f>IFERROR(VLOOKUP(M15,計算用!$A$48:$B$55,2,FALSE),"")</f>
        <v/>
      </c>
      <c r="P15" s="161"/>
      <c r="Q15" s="161"/>
      <c r="R15" s="161"/>
      <c r="S15" s="162" t="str">
        <f t="shared" si="2"/>
        <v/>
      </c>
      <c r="T15" s="145"/>
      <c r="U15" s="146"/>
      <c r="V15" s="108"/>
      <c r="W15" s="2"/>
    </row>
    <row r="16" spans="1:23">
      <c r="A16" s="136">
        <f t="shared" ref="A16:A57" si="6">A15+1</f>
        <v>11</v>
      </c>
      <c r="B16" s="137"/>
      <c r="C16" s="137"/>
      <c r="D16" s="138"/>
      <c r="E16" s="139" t="str">
        <f t="shared" si="0"/>
        <v/>
      </c>
      <c r="F16" s="139" t="str">
        <f t="shared" si="1"/>
        <v/>
      </c>
      <c r="G16" s="140"/>
      <c r="H16" s="141"/>
      <c r="I16" s="151"/>
      <c r="J16" s="142"/>
      <c r="K16" s="160"/>
      <c r="L16" s="160"/>
      <c r="M16" s="143" t="str">
        <f t="shared" si="4"/>
        <v/>
      </c>
      <c r="N16" s="144"/>
      <c r="O16" s="147" t="str">
        <f>IFERROR(VLOOKUP(M16,計算用!$A$48:$B$55,2,FALSE),"")</f>
        <v/>
      </c>
      <c r="P16" s="161"/>
      <c r="Q16" s="161"/>
      <c r="R16" s="161"/>
      <c r="S16" s="162" t="str">
        <f t="shared" si="2"/>
        <v/>
      </c>
      <c r="T16" s="145"/>
      <c r="U16" s="146"/>
      <c r="V16" s="108"/>
    </row>
    <row r="17" spans="1:23">
      <c r="A17" s="136">
        <f t="shared" si="6"/>
        <v>12</v>
      </c>
      <c r="B17" s="137"/>
      <c r="C17" s="137"/>
      <c r="D17" s="138"/>
      <c r="E17" s="139" t="str">
        <f t="shared" si="0"/>
        <v/>
      </c>
      <c r="F17" s="139" t="str">
        <f t="shared" si="1"/>
        <v/>
      </c>
      <c r="G17" s="140"/>
      <c r="H17" s="141"/>
      <c r="I17" s="151"/>
      <c r="J17" s="142"/>
      <c r="K17" s="160"/>
      <c r="L17" s="160"/>
      <c r="M17" s="143" t="str">
        <f t="shared" si="4"/>
        <v/>
      </c>
      <c r="N17" s="144"/>
      <c r="O17" s="147" t="str">
        <f>IFERROR(VLOOKUP(M17,計算用!$A$48:$B$55,2,FALSE),"")</f>
        <v/>
      </c>
      <c r="P17" s="161"/>
      <c r="Q17" s="161"/>
      <c r="R17" s="161"/>
      <c r="S17" s="162" t="str">
        <f t="shared" si="2"/>
        <v/>
      </c>
      <c r="T17" s="145"/>
      <c r="U17" s="146"/>
      <c r="V17" s="108"/>
    </row>
    <row r="18" spans="1:23">
      <c r="A18" s="136">
        <f t="shared" si="6"/>
        <v>13</v>
      </c>
      <c r="B18" s="137"/>
      <c r="C18" s="137"/>
      <c r="D18" s="138"/>
      <c r="E18" s="139" t="str">
        <f t="shared" si="0"/>
        <v/>
      </c>
      <c r="F18" s="139" t="str">
        <f t="shared" si="1"/>
        <v/>
      </c>
      <c r="G18" s="140"/>
      <c r="H18" s="141"/>
      <c r="I18" s="151"/>
      <c r="J18" s="142"/>
      <c r="K18" s="160"/>
      <c r="L18" s="160"/>
      <c r="M18" s="143" t="str">
        <f t="shared" si="4"/>
        <v/>
      </c>
      <c r="N18" s="144"/>
      <c r="O18" s="147" t="str">
        <f>IFERROR(VLOOKUP(M18,計算用!$A$48:$B$55,2,FALSE),"")</f>
        <v/>
      </c>
      <c r="P18" s="161"/>
      <c r="Q18" s="161"/>
      <c r="R18" s="161"/>
      <c r="S18" s="162" t="str">
        <f t="shared" si="2"/>
        <v/>
      </c>
      <c r="T18" s="145"/>
      <c r="U18" s="146"/>
      <c r="V18" s="108"/>
    </row>
    <row r="19" spans="1:23">
      <c r="A19" s="136">
        <f t="shared" si="6"/>
        <v>14</v>
      </c>
      <c r="B19" s="137"/>
      <c r="C19" s="137"/>
      <c r="D19" s="138"/>
      <c r="E19" s="139" t="str">
        <f t="shared" si="0"/>
        <v/>
      </c>
      <c r="F19" s="139" t="str">
        <f t="shared" si="1"/>
        <v/>
      </c>
      <c r="G19" s="140"/>
      <c r="H19" s="141"/>
      <c r="I19" s="151"/>
      <c r="J19" s="142"/>
      <c r="K19" s="160"/>
      <c r="L19" s="160"/>
      <c r="M19" s="143" t="str">
        <f t="shared" si="4"/>
        <v/>
      </c>
      <c r="N19" s="144"/>
      <c r="O19" s="147" t="str">
        <f>IFERROR(VLOOKUP(M19,計算用!$A$48:$B$55,2,FALSE),"")</f>
        <v/>
      </c>
      <c r="P19" s="161"/>
      <c r="Q19" s="161"/>
      <c r="R19" s="161"/>
      <c r="S19" s="162" t="str">
        <f t="shared" si="2"/>
        <v/>
      </c>
      <c r="T19" s="145"/>
      <c r="U19" s="146"/>
      <c r="V19" s="108"/>
    </row>
    <row r="20" spans="1:23">
      <c r="A20" s="136">
        <f t="shared" si="6"/>
        <v>15</v>
      </c>
      <c r="B20" s="137"/>
      <c r="C20" s="137"/>
      <c r="D20" s="138"/>
      <c r="E20" s="139" t="str">
        <f t="shared" si="0"/>
        <v/>
      </c>
      <c r="F20" s="139" t="str">
        <f t="shared" si="1"/>
        <v/>
      </c>
      <c r="G20" s="140"/>
      <c r="H20" s="141"/>
      <c r="I20" s="151"/>
      <c r="J20" s="142"/>
      <c r="K20" s="160"/>
      <c r="L20" s="160"/>
      <c r="M20" s="143" t="str">
        <f t="shared" si="4"/>
        <v/>
      </c>
      <c r="N20" s="144"/>
      <c r="O20" s="147" t="str">
        <f>IFERROR(VLOOKUP(M20,計算用!$A$48:$B$55,2,FALSE),"")</f>
        <v/>
      </c>
      <c r="P20" s="161"/>
      <c r="Q20" s="161"/>
      <c r="R20" s="161"/>
      <c r="S20" s="162" t="str">
        <f t="shared" si="2"/>
        <v/>
      </c>
      <c r="T20" s="145"/>
      <c r="U20" s="146"/>
      <c r="V20" s="108"/>
    </row>
    <row r="21" spans="1:23">
      <c r="A21" s="136">
        <f t="shared" si="6"/>
        <v>16</v>
      </c>
      <c r="B21" s="137"/>
      <c r="C21" s="137"/>
      <c r="D21" s="138"/>
      <c r="E21" s="139" t="str">
        <f t="shared" si="0"/>
        <v/>
      </c>
      <c r="F21" s="139" t="str">
        <f t="shared" si="1"/>
        <v/>
      </c>
      <c r="G21" s="140"/>
      <c r="H21" s="141"/>
      <c r="I21" s="151"/>
      <c r="J21" s="142"/>
      <c r="K21" s="160"/>
      <c r="L21" s="160"/>
      <c r="M21" s="143" t="str">
        <f t="shared" si="4"/>
        <v/>
      </c>
      <c r="N21" s="144"/>
      <c r="O21" s="147" t="str">
        <f>IFERROR(VLOOKUP(M21,計算用!$A$48:$B$55,2,FALSE),"")</f>
        <v/>
      </c>
      <c r="P21" s="161"/>
      <c r="Q21" s="161"/>
      <c r="R21" s="161"/>
      <c r="S21" s="162" t="str">
        <f t="shared" si="2"/>
        <v/>
      </c>
      <c r="T21" s="145"/>
      <c r="U21" s="146"/>
      <c r="V21" s="108"/>
    </row>
    <row r="22" spans="1:23">
      <c r="A22" s="136">
        <f t="shared" si="6"/>
        <v>17</v>
      </c>
      <c r="B22" s="137"/>
      <c r="C22" s="137"/>
      <c r="D22" s="138"/>
      <c r="E22" s="139" t="str">
        <f t="shared" si="0"/>
        <v/>
      </c>
      <c r="F22" s="139" t="str">
        <f t="shared" si="1"/>
        <v/>
      </c>
      <c r="G22" s="140"/>
      <c r="H22" s="141"/>
      <c r="I22" s="151"/>
      <c r="J22" s="142"/>
      <c r="K22" s="160"/>
      <c r="L22" s="160"/>
      <c r="M22" s="143" t="str">
        <f t="shared" si="4"/>
        <v/>
      </c>
      <c r="N22" s="144"/>
      <c r="O22" s="147" t="str">
        <f>IFERROR(VLOOKUP(M22,計算用!$A$48:$B$55,2,FALSE),"")</f>
        <v/>
      </c>
      <c r="P22" s="161"/>
      <c r="Q22" s="161"/>
      <c r="R22" s="161"/>
      <c r="S22" s="162" t="str">
        <f t="shared" si="2"/>
        <v/>
      </c>
      <c r="T22" s="145"/>
      <c r="U22" s="146"/>
      <c r="V22" s="108"/>
    </row>
    <row r="23" spans="1:23">
      <c r="A23" s="136">
        <f t="shared" si="6"/>
        <v>18</v>
      </c>
      <c r="B23" s="137"/>
      <c r="C23" s="137"/>
      <c r="D23" s="138"/>
      <c r="E23" s="139" t="str">
        <f t="shared" si="0"/>
        <v/>
      </c>
      <c r="F23" s="139" t="str">
        <f t="shared" si="1"/>
        <v/>
      </c>
      <c r="G23" s="140"/>
      <c r="H23" s="141"/>
      <c r="I23" s="151"/>
      <c r="J23" s="142"/>
      <c r="K23" s="160"/>
      <c r="L23" s="160"/>
      <c r="M23" s="143" t="str">
        <f t="shared" si="4"/>
        <v/>
      </c>
      <c r="N23" s="144"/>
      <c r="O23" s="147" t="str">
        <f>IFERROR(VLOOKUP(M23,計算用!$A$48:$B$55,2,FALSE),"")</f>
        <v/>
      </c>
      <c r="P23" s="161"/>
      <c r="Q23" s="161"/>
      <c r="R23" s="161"/>
      <c r="S23" s="162" t="str">
        <f t="shared" si="2"/>
        <v/>
      </c>
      <c r="T23" s="145"/>
      <c r="U23" s="146"/>
      <c r="V23" s="108"/>
    </row>
    <row r="24" spans="1:23">
      <c r="A24" s="136">
        <f t="shared" si="6"/>
        <v>19</v>
      </c>
      <c r="B24" s="137"/>
      <c r="C24" s="137"/>
      <c r="D24" s="138"/>
      <c r="E24" s="139" t="str">
        <f t="shared" si="0"/>
        <v/>
      </c>
      <c r="F24" s="139" t="str">
        <f t="shared" si="1"/>
        <v/>
      </c>
      <c r="G24" s="140"/>
      <c r="H24" s="141"/>
      <c r="I24" s="151"/>
      <c r="J24" s="142"/>
      <c r="K24" s="160"/>
      <c r="L24" s="160"/>
      <c r="M24" s="143" t="str">
        <f t="shared" si="4"/>
        <v/>
      </c>
      <c r="N24" s="144"/>
      <c r="O24" s="147" t="str">
        <f>IFERROR(VLOOKUP(M24,計算用!$A$48:$B$55,2,FALSE),"")</f>
        <v/>
      </c>
      <c r="P24" s="161"/>
      <c r="Q24" s="161"/>
      <c r="R24" s="161"/>
      <c r="S24" s="162" t="str">
        <f t="shared" si="2"/>
        <v/>
      </c>
      <c r="T24" s="145"/>
      <c r="U24" s="146"/>
      <c r="V24" s="108"/>
    </row>
    <row r="25" spans="1:23">
      <c r="A25" s="136">
        <f t="shared" si="6"/>
        <v>20</v>
      </c>
      <c r="B25" s="137"/>
      <c r="C25" s="137"/>
      <c r="D25" s="138"/>
      <c r="E25" s="139" t="str">
        <f t="shared" si="0"/>
        <v/>
      </c>
      <c r="F25" s="139" t="str">
        <f t="shared" si="1"/>
        <v/>
      </c>
      <c r="G25" s="140"/>
      <c r="H25" s="141"/>
      <c r="I25" s="151"/>
      <c r="J25" s="142"/>
      <c r="K25" s="160"/>
      <c r="L25" s="160"/>
      <c r="M25" s="143" t="str">
        <f t="shared" si="4"/>
        <v/>
      </c>
      <c r="N25" s="144"/>
      <c r="O25" s="147" t="str">
        <f>IFERROR(VLOOKUP(M25,計算用!$A$48:$B$55,2,FALSE),"")</f>
        <v/>
      </c>
      <c r="P25" s="161"/>
      <c r="Q25" s="161"/>
      <c r="R25" s="161"/>
      <c r="S25" s="162" t="str">
        <f t="shared" si="2"/>
        <v/>
      </c>
      <c r="T25" s="145"/>
      <c r="U25" s="146"/>
      <c r="V25" s="108"/>
    </row>
    <row r="26" spans="1:23">
      <c r="A26" s="136">
        <f t="shared" si="6"/>
        <v>21</v>
      </c>
      <c r="B26" s="137"/>
      <c r="C26" s="137"/>
      <c r="D26" s="138"/>
      <c r="E26" s="139" t="str">
        <f t="shared" si="0"/>
        <v/>
      </c>
      <c r="F26" s="139" t="str">
        <f t="shared" si="1"/>
        <v/>
      </c>
      <c r="G26" s="140"/>
      <c r="H26" s="141"/>
      <c r="I26" s="151"/>
      <c r="J26" s="142"/>
      <c r="K26" s="160"/>
      <c r="L26" s="160"/>
      <c r="M26" s="143" t="str">
        <f t="shared" si="4"/>
        <v/>
      </c>
      <c r="N26" s="144"/>
      <c r="O26" s="147" t="str">
        <f>IFERROR(VLOOKUP(M26,計算用!$A$48:$B$55,2,FALSE),"")</f>
        <v/>
      </c>
      <c r="P26" s="161"/>
      <c r="Q26" s="161"/>
      <c r="R26" s="161"/>
      <c r="S26" s="162" t="str">
        <f t="shared" si="2"/>
        <v/>
      </c>
      <c r="T26" s="145"/>
      <c r="U26" s="146"/>
      <c r="V26" s="108"/>
    </row>
    <row r="27" spans="1:23">
      <c r="A27" s="136">
        <f t="shared" si="6"/>
        <v>22</v>
      </c>
      <c r="B27" s="137"/>
      <c r="C27" s="137"/>
      <c r="D27" s="138"/>
      <c r="E27" s="139" t="str">
        <f t="shared" si="0"/>
        <v/>
      </c>
      <c r="F27" s="139" t="str">
        <f t="shared" si="1"/>
        <v/>
      </c>
      <c r="G27" s="140"/>
      <c r="H27" s="141"/>
      <c r="I27" s="151"/>
      <c r="J27" s="142"/>
      <c r="K27" s="160"/>
      <c r="L27" s="160"/>
      <c r="M27" s="143" t="str">
        <f t="shared" si="4"/>
        <v/>
      </c>
      <c r="N27" s="144"/>
      <c r="O27" s="147" t="str">
        <f>IFERROR(VLOOKUP(M27,計算用!$A$48:$B$55,2,FALSE),"")</f>
        <v/>
      </c>
      <c r="P27" s="161"/>
      <c r="Q27" s="161"/>
      <c r="R27" s="161"/>
      <c r="S27" s="162" t="str">
        <f t="shared" si="2"/>
        <v/>
      </c>
      <c r="T27" s="145"/>
      <c r="U27" s="146"/>
      <c r="V27" s="108"/>
    </row>
    <row r="28" spans="1:23">
      <c r="A28" s="136">
        <f t="shared" si="6"/>
        <v>23</v>
      </c>
      <c r="B28" s="137"/>
      <c r="C28" s="137"/>
      <c r="D28" s="138"/>
      <c r="E28" s="139" t="str">
        <f t="shared" si="0"/>
        <v/>
      </c>
      <c r="F28" s="139" t="str">
        <f t="shared" si="1"/>
        <v/>
      </c>
      <c r="G28" s="140"/>
      <c r="H28" s="141"/>
      <c r="I28" s="151"/>
      <c r="J28" s="142"/>
      <c r="K28" s="160"/>
      <c r="L28" s="160"/>
      <c r="M28" s="143" t="str">
        <f t="shared" si="4"/>
        <v/>
      </c>
      <c r="N28" s="144"/>
      <c r="O28" s="147" t="str">
        <f>IFERROR(VLOOKUP(M28,計算用!$A$48:$B$55,2,FALSE),"")</f>
        <v/>
      </c>
      <c r="P28" s="161"/>
      <c r="Q28" s="161"/>
      <c r="R28" s="161"/>
      <c r="S28" s="162" t="str">
        <f t="shared" si="2"/>
        <v/>
      </c>
      <c r="T28" s="145"/>
      <c r="U28" s="146"/>
      <c r="V28" s="108"/>
    </row>
    <row r="29" spans="1:23">
      <c r="A29" s="136">
        <f t="shared" si="6"/>
        <v>24</v>
      </c>
      <c r="B29" s="137"/>
      <c r="C29" s="137"/>
      <c r="D29" s="138"/>
      <c r="E29" s="139" t="str">
        <f t="shared" si="0"/>
        <v/>
      </c>
      <c r="F29" s="139" t="str">
        <f t="shared" si="1"/>
        <v/>
      </c>
      <c r="G29" s="140"/>
      <c r="H29" s="141"/>
      <c r="I29" s="151"/>
      <c r="J29" s="142"/>
      <c r="K29" s="160"/>
      <c r="L29" s="160"/>
      <c r="M29" s="143" t="str">
        <f t="shared" si="4"/>
        <v/>
      </c>
      <c r="N29" s="144"/>
      <c r="O29" s="147" t="str">
        <f>IFERROR(VLOOKUP(M29,計算用!$A$48:$B$55,2,FALSE),"")</f>
        <v/>
      </c>
      <c r="P29" s="161"/>
      <c r="Q29" s="161"/>
      <c r="R29" s="161"/>
      <c r="S29" s="162" t="str">
        <f t="shared" si="2"/>
        <v/>
      </c>
      <c r="T29" s="145"/>
      <c r="U29" s="146"/>
      <c r="V29" s="108"/>
    </row>
    <row r="30" spans="1:23">
      <c r="A30" s="136">
        <f t="shared" si="6"/>
        <v>25</v>
      </c>
      <c r="B30" s="137"/>
      <c r="C30" s="137"/>
      <c r="D30" s="138"/>
      <c r="E30" s="139" t="str">
        <f t="shared" si="0"/>
        <v/>
      </c>
      <c r="F30" s="139" t="str">
        <f t="shared" si="1"/>
        <v/>
      </c>
      <c r="G30" s="140"/>
      <c r="H30" s="141"/>
      <c r="I30" s="151"/>
      <c r="J30" s="142"/>
      <c r="K30" s="160"/>
      <c r="L30" s="160"/>
      <c r="M30" s="143" t="str">
        <f t="shared" si="4"/>
        <v/>
      </c>
      <c r="N30" s="144"/>
      <c r="O30" s="147" t="str">
        <f>IFERROR(VLOOKUP(M30,計算用!$A$48:$B$55,2,FALSE),"")</f>
        <v/>
      </c>
      <c r="P30" s="161"/>
      <c r="Q30" s="161"/>
      <c r="R30" s="161"/>
      <c r="S30" s="162" t="str">
        <f t="shared" si="2"/>
        <v/>
      </c>
      <c r="T30" s="145"/>
      <c r="U30" s="146"/>
      <c r="V30" s="108"/>
    </row>
    <row r="31" spans="1:23">
      <c r="A31" s="136">
        <f t="shared" si="6"/>
        <v>26</v>
      </c>
      <c r="B31" s="137"/>
      <c r="C31" s="137"/>
      <c r="D31" s="138"/>
      <c r="E31" s="139" t="str">
        <f t="shared" si="0"/>
        <v/>
      </c>
      <c r="F31" s="139" t="str">
        <f t="shared" si="1"/>
        <v/>
      </c>
      <c r="G31" s="140"/>
      <c r="H31" s="141"/>
      <c r="I31" s="151"/>
      <c r="J31" s="142"/>
      <c r="K31" s="160"/>
      <c r="L31" s="160"/>
      <c r="M31" s="143" t="str">
        <f t="shared" si="4"/>
        <v/>
      </c>
      <c r="N31" s="144"/>
      <c r="O31" s="147" t="str">
        <f>IFERROR(VLOOKUP(M31,計算用!$A$48:$B$55,2,FALSE),"")</f>
        <v/>
      </c>
      <c r="P31" s="161"/>
      <c r="Q31" s="161"/>
      <c r="R31" s="161"/>
      <c r="S31" s="162" t="str">
        <f t="shared" si="2"/>
        <v/>
      </c>
      <c r="T31" s="145"/>
      <c r="U31" s="146"/>
      <c r="V31" s="108"/>
    </row>
    <row r="32" spans="1:23">
      <c r="A32" s="136">
        <f t="shared" si="6"/>
        <v>27</v>
      </c>
      <c r="B32" s="137"/>
      <c r="C32" s="137"/>
      <c r="D32" s="138"/>
      <c r="E32" s="139" t="str">
        <f t="shared" si="0"/>
        <v/>
      </c>
      <c r="F32" s="139" t="str">
        <f t="shared" si="1"/>
        <v/>
      </c>
      <c r="G32" s="140"/>
      <c r="H32" s="141"/>
      <c r="I32" s="151"/>
      <c r="J32" s="142"/>
      <c r="K32" s="160"/>
      <c r="L32" s="160"/>
      <c r="M32" s="143" t="str">
        <f t="shared" si="4"/>
        <v/>
      </c>
      <c r="N32" s="144"/>
      <c r="O32" s="147" t="str">
        <f>IFERROR(VLOOKUP(M32,計算用!$A$48:$B$55,2,FALSE),"")</f>
        <v/>
      </c>
      <c r="P32" s="161"/>
      <c r="Q32" s="161"/>
      <c r="R32" s="161"/>
      <c r="S32" s="162" t="str">
        <f t="shared" si="2"/>
        <v/>
      </c>
      <c r="T32" s="145"/>
      <c r="U32" s="146"/>
      <c r="V32" s="108"/>
      <c r="W32" s="2"/>
    </row>
    <row r="33" spans="1:22">
      <c r="A33" s="136">
        <f t="shared" si="6"/>
        <v>28</v>
      </c>
      <c r="B33" s="137"/>
      <c r="C33" s="137"/>
      <c r="D33" s="138"/>
      <c r="E33" s="139" t="str">
        <f t="shared" si="0"/>
        <v/>
      </c>
      <c r="F33" s="139" t="str">
        <f t="shared" si="1"/>
        <v/>
      </c>
      <c r="G33" s="140"/>
      <c r="H33" s="141"/>
      <c r="I33" s="151"/>
      <c r="J33" s="142"/>
      <c r="K33" s="160"/>
      <c r="L33" s="160"/>
      <c r="M33" s="143" t="str">
        <f t="shared" si="4"/>
        <v/>
      </c>
      <c r="N33" s="144"/>
      <c r="O33" s="147" t="str">
        <f>IFERROR(VLOOKUP(M33,計算用!$A$48:$B$55,2,FALSE),"")</f>
        <v/>
      </c>
      <c r="P33" s="161"/>
      <c r="Q33" s="161"/>
      <c r="R33" s="161"/>
      <c r="S33" s="162" t="str">
        <f t="shared" si="2"/>
        <v/>
      </c>
      <c r="T33" s="145"/>
      <c r="U33" s="146"/>
      <c r="V33" s="108"/>
    </row>
    <row r="34" spans="1:22">
      <c r="A34" s="136">
        <f t="shared" si="6"/>
        <v>29</v>
      </c>
      <c r="B34" s="137"/>
      <c r="C34" s="137"/>
      <c r="D34" s="138"/>
      <c r="E34" s="139" t="str">
        <f t="shared" si="0"/>
        <v/>
      </c>
      <c r="F34" s="139" t="str">
        <f t="shared" si="1"/>
        <v/>
      </c>
      <c r="G34" s="140"/>
      <c r="H34" s="141"/>
      <c r="I34" s="151"/>
      <c r="J34" s="142"/>
      <c r="K34" s="160"/>
      <c r="L34" s="160"/>
      <c r="M34" s="143" t="str">
        <f t="shared" si="4"/>
        <v/>
      </c>
      <c r="N34" s="144"/>
      <c r="O34" s="147" t="str">
        <f>IFERROR(VLOOKUP(M34,計算用!$A$48:$B$55,2,FALSE),"")</f>
        <v/>
      </c>
      <c r="P34" s="161"/>
      <c r="Q34" s="161"/>
      <c r="R34" s="161"/>
      <c r="S34" s="162" t="str">
        <f t="shared" si="2"/>
        <v/>
      </c>
      <c r="T34" s="145"/>
      <c r="U34" s="146"/>
      <c r="V34" s="108"/>
    </row>
    <row r="35" spans="1:22">
      <c r="A35" s="136">
        <f t="shared" si="6"/>
        <v>30</v>
      </c>
      <c r="B35" s="137"/>
      <c r="C35" s="137"/>
      <c r="D35" s="138"/>
      <c r="E35" s="139" t="str">
        <f t="shared" si="0"/>
        <v/>
      </c>
      <c r="F35" s="139" t="str">
        <f t="shared" si="1"/>
        <v/>
      </c>
      <c r="G35" s="140"/>
      <c r="H35" s="141"/>
      <c r="I35" s="151"/>
      <c r="J35" s="142"/>
      <c r="K35" s="160"/>
      <c r="L35" s="160"/>
      <c r="M35" s="143" t="str">
        <f t="shared" si="4"/>
        <v/>
      </c>
      <c r="N35" s="144"/>
      <c r="O35" s="147" t="str">
        <f>IFERROR(VLOOKUP(M35,計算用!$A$48:$B$55,2,FALSE),"")</f>
        <v/>
      </c>
      <c r="P35" s="161"/>
      <c r="Q35" s="161"/>
      <c r="R35" s="161"/>
      <c r="S35" s="162" t="str">
        <f t="shared" si="2"/>
        <v/>
      </c>
      <c r="T35" s="145"/>
      <c r="U35" s="146"/>
      <c r="V35" s="108"/>
    </row>
    <row r="36" spans="1:22">
      <c r="A36" s="136">
        <f t="shared" si="6"/>
        <v>31</v>
      </c>
      <c r="B36" s="137"/>
      <c r="C36" s="137"/>
      <c r="D36" s="138"/>
      <c r="E36" s="139" t="str">
        <f t="shared" si="0"/>
        <v/>
      </c>
      <c r="F36" s="139" t="str">
        <f t="shared" si="1"/>
        <v/>
      </c>
      <c r="G36" s="140"/>
      <c r="H36" s="141"/>
      <c r="I36" s="151"/>
      <c r="J36" s="142"/>
      <c r="K36" s="160"/>
      <c r="L36" s="160"/>
      <c r="M36" s="143" t="str">
        <f t="shared" si="4"/>
        <v/>
      </c>
      <c r="N36" s="144"/>
      <c r="O36" s="147" t="str">
        <f>IFERROR(VLOOKUP(M36,計算用!$A$48:$B$55,2,FALSE),"")</f>
        <v/>
      </c>
      <c r="P36" s="161"/>
      <c r="Q36" s="161"/>
      <c r="R36" s="161"/>
      <c r="S36" s="162" t="str">
        <f t="shared" si="2"/>
        <v/>
      </c>
      <c r="T36" s="145"/>
      <c r="U36" s="146"/>
      <c r="V36" s="108"/>
    </row>
    <row r="37" spans="1:22">
      <c r="A37" s="136">
        <f t="shared" si="6"/>
        <v>32</v>
      </c>
      <c r="B37" s="137"/>
      <c r="C37" s="137"/>
      <c r="D37" s="138"/>
      <c r="E37" s="139" t="str">
        <f t="shared" si="0"/>
        <v/>
      </c>
      <c r="F37" s="139" t="str">
        <f t="shared" si="1"/>
        <v/>
      </c>
      <c r="G37" s="140"/>
      <c r="H37" s="141"/>
      <c r="I37" s="151"/>
      <c r="J37" s="142"/>
      <c r="K37" s="160"/>
      <c r="L37" s="160"/>
      <c r="M37" s="143" t="str">
        <f t="shared" si="4"/>
        <v/>
      </c>
      <c r="N37" s="144"/>
      <c r="O37" s="147" t="str">
        <f>IFERROR(VLOOKUP(M37,計算用!$A$48:$B$55,2,FALSE),"")</f>
        <v/>
      </c>
      <c r="P37" s="161"/>
      <c r="Q37" s="161"/>
      <c r="R37" s="161"/>
      <c r="S37" s="162" t="str">
        <f t="shared" si="2"/>
        <v/>
      </c>
      <c r="T37" s="145"/>
      <c r="U37" s="146"/>
      <c r="V37" s="108"/>
    </row>
    <row r="38" spans="1:22">
      <c r="A38" s="136">
        <f t="shared" si="6"/>
        <v>33</v>
      </c>
      <c r="B38" s="137"/>
      <c r="C38" s="137"/>
      <c r="D38" s="138"/>
      <c r="E38" s="139" t="str">
        <f t="shared" si="0"/>
        <v/>
      </c>
      <c r="F38" s="139" t="str">
        <f t="shared" si="1"/>
        <v/>
      </c>
      <c r="G38" s="140"/>
      <c r="H38" s="141"/>
      <c r="I38" s="151"/>
      <c r="J38" s="142"/>
      <c r="K38" s="160"/>
      <c r="L38" s="160"/>
      <c r="M38" s="143" t="str">
        <f t="shared" si="4"/>
        <v/>
      </c>
      <c r="N38" s="144"/>
      <c r="O38" s="147" t="str">
        <f>IFERROR(VLOOKUP(M38,計算用!$A$48:$B$55,2,FALSE),"")</f>
        <v/>
      </c>
      <c r="P38" s="161"/>
      <c r="Q38" s="161"/>
      <c r="R38" s="161"/>
      <c r="S38" s="162" t="str">
        <f t="shared" si="2"/>
        <v/>
      </c>
      <c r="T38" s="145"/>
      <c r="U38" s="146"/>
      <c r="V38" s="108"/>
    </row>
    <row r="39" spans="1:22">
      <c r="A39" s="136">
        <f t="shared" si="6"/>
        <v>34</v>
      </c>
      <c r="B39" s="137"/>
      <c r="C39" s="137"/>
      <c r="D39" s="138"/>
      <c r="E39" s="139" t="str">
        <f t="shared" si="0"/>
        <v/>
      </c>
      <c r="F39" s="139" t="str">
        <f t="shared" si="1"/>
        <v/>
      </c>
      <c r="G39" s="140"/>
      <c r="H39" s="141"/>
      <c r="I39" s="151"/>
      <c r="J39" s="142"/>
      <c r="K39" s="160"/>
      <c r="L39" s="160"/>
      <c r="M39" s="143" t="str">
        <f t="shared" si="4"/>
        <v/>
      </c>
      <c r="N39" s="144"/>
      <c r="O39" s="147" t="str">
        <f>IFERROR(VLOOKUP(M39,計算用!$A$48:$B$55,2,FALSE),"")</f>
        <v/>
      </c>
      <c r="P39" s="161"/>
      <c r="Q39" s="161"/>
      <c r="R39" s="161"/>
      <c r="S39" s="162" t="str">
        <f t="shared" si="2"/>
        <v/>
      </c>
      <c r="T39" s="145"/>
      <c r="U39" s="146"/>
      <c r="V39" s="108"/>
    </row>
    <row r="40" spans="1:22">
      <c r="A40" s="136">
        <f t="shared" si="6"/>
        <v>35</v>
      </c>
      <c r="B40" s="137"/>
      <c r="C40" s="137"/>
      <c r="D40" s="138"/>
      <c r="E40" s="139" t="str">
        <f t="shared" si="0"/>
        <v/>
      </c>
      <c r="F40" s="139" t="str">
        <f t="shared" si="1"/>
        <v/>
      </c>
      <c r="G40" s="140"/>
      <c r="H40" s="141"/>
      <c r="I40" s="151"/>
      <c r="J40" s="142"/>
      <c r="K40" s="160"/>
      <c r="L40" s="160"/>
      <c r="M40" s="143" t="str">
        <f t="shared" si="4"/>
        <v/>
      </c>
      <c r="N40" s="144"/>
      <c r="O40" s="147" t="str">
        <f>IFERROR(VLOOKUP(M40,計算用!$A$48:$B$55,2,FALSE),"")</f>
        <v/>
      </c>
      <c r="P40" s="161"/>
      <c r="Q40" s="161"/>
      <c r="R40" s="161"/>
      <c r="S40" s="162" t="str">
        <f t="shared" si="2"/>
        <v/>
      </c>
      <c r="T40" s="145"/>
      <c r="U40" s="146"/>
      <c r="V40" s="108"/>
    </row>
    <row r="41" spans="1:22">
      <c r="A41" s="136">
        <f t="shared" si="6"/>
        <v>36</v>
      </c>
      <c r="B41" s="137"/>
      <c r="C41" s="137"/>
      <c r="D41" s="138"/>
      <c r="E41" s="139" t="str">
        <f t="shared" si="0"/>
        <v/>
      </c>
      <c r="F41" s="139" t="str">
        <f t="shared" si="1"/>
        <v/>
      </c>
      <c r="G41" s="140"/>
      <c r="H41" s="141"/>
      <c r="I41" s="151"/>
      <c r="J41" s="142"/>
      <c r="K41" s="160"/>
      <c r="L41" s="160"/>
      <c r="M41" s="143" t="str">
        <f t="shared" si="4"/>
        <v/>
      </c>
      <c r="N41" s="144"/>
      <c r="O41" s="147" t="str">
        <f>IFERROR(VLOOKUP(M41,計算用!$A$48:$B$55,2,FALSE),"")</f>
        <v/>
      </c>
      <c r="P41" s="161"/>
      <c r="Q41" s="161"/>
      <c r="R41" s="161"/>
      <c r="S41" s="162" t="str">
        <f t="shared" si="2"/>
        <v/>
      </c>
      <c r="T41" s="145"/>
      <c r="U41" s="146"/>
      <c r="V41" s="108"/>
    </row>
    <row r="42" spans="1:22">
      <c r="A42" s="136">
        <f t="shared" si="6"/>
        <v>37</v>
      </c>
      <c r="B42" s="137"/>
      <c r="C42" s="137"/>
      <c r="D42" s="138"/>
      <c r="E42" s="139" t="str">
        <f t="shared" si="0"/>
        <v/>
      </c>
      <c r="F42" s="139" t="str">
        <f t="shared" si="1"/>
        <v/>
      </c>
      <c r="G42" s="140"/>
      <c r="H42" s="141"/>
      <c r="I42" s="151"/>
      <c r="J42" s="142"/>
      <c r="K42" s="160"/>
      <c r="L42" s="160"/>
      <c r="M42" s="143" t="str">
        <f t="shared" si="4"/>
        <v/>
      </c>
      <c r="N42" s="144"/>
      <c r="O42" s="147" t="str">
        <f>IFERROR(VLOOKUP(M42,計算用!$A$48:$B$55,2,FALSE),"")</f>
        <v/>
      </c>
      <c r="P42" s="161"/>
      <c r="Q42" s="161"/>
      <c r="R42" s="161"/>
      <c r="S42" s="162" t="str">
        <f t="shared" si="2"/>
        <v/>
      </c>
      <c r="T42" s="145"/>
      <c r="U42" s="146"/>
      <c r="V42" s="108"/>
    </row>
    <row r="43" spans="1:22">
      <c r="A43" s="136">
        <f t="shared" si="6"/>
        <v>38</v>
      </c>
      <c r="B43" s="137"/>
      <c r="C43" s="137"/>
      <c r="D43" s="138"/>
      <c r="E43" s="139" t="str">
        <f t="shared" si="0"/>
        <v/>
      </c>
      <c r="F43" s="139" t="str">
        <f t="shared" si="1"/>
        <v/>
      </c>
      <c r="G43" s="140"/>
      <c r="H43" s="141"/>
      <c r="I43" s="151"/>
      <c r="J43" s="142"/>
      <c r="K43" s="160"/>
      <c r="L43" s="160"/>
      <c r="M43" s="143" t="str">
        <f t="shared" si="4"/>
        <v/>
      </c>
      <c r="N43" s="144"/>
      <c r="O43" s="147" t="str">
        <f>IFERROR(VLOOKUP(M43,計算用!$A$48:$B$55,2,FALSE),"")</f>
        <v/>
      </c>
      <c r="P43" s="161"/>
      <c r="Q43" s="161"/>
      <c r="R43" s="161"/>
      <c r="S43" s="162" t="str">
        <f t="shared" si="2"/>
        <v/>
      </c>
      <c r="T43" s="145"/>
      <c r="U43" s="146"/>
      <c r="V43" s="108"/>
    </row>
    <row r="44" spans="1:22">
      <c r="A44" s="136">
        <f t="shared" si="6"/>
        <v>39</v>
      </c>
      <c r="B44" s="137"/>
      <c r="C44" s="137"/>
      <c r="D44" s="138"/>
      <c r="E44" s="139" t="str">
        <f t="shared" si="0"/>
        <v/>
      </c>
      <c r="F44" s="139" t="str">
        <f t="shared" si="1"/>
        <v/>
      </c>
      <c r="G44" s="140"/>
      <c r="H44" s="141"/>
      <c r="I44" s="151"/>
      <c r="J44" s="142"/>
      <c r="K44" s="160"/>
      <c r="L44" s="160"/>
      <c r="M44" s="143" t="str">
        <f t="shared" si="4"/>
        <v/>
      </c>
      <c r="N44" s="144"/>
      <c r="O44" s="147" t="str">
        <f>IFERROR(VLOOKUP(M44,計算用!$A$48:$B$55,2,FALSE),"")</f>
        <v/>
      </c>
      <c r="P44" s="161"/>
      <c r="Q44" s="161"/>
      <c r="R44" s="161"/>
      <c r="S44" s="162" t="str">
        <f t="shared" si="2"/>
        <v/>
      </c>
      <c r="T44" s="145"/>
      <c r="U44" s="146"/>
      <c r="V44" s="108"/>
    </row>
    <row r="45" spans="1:22">
      <c r="A45" s="136">
        <f t="shared" si="6"/>
        <v>40</v>
      </c>
      <c r="B45" s="137"/>
      <c r="C45" s="137"/>
      <c r="D45" s="138"/>
      <c r="E45" s="139" t="str">
        <f t="shared" si="0"/>
        <v/>
      </c>
      <c r="F45" s="139" t="str">
        <f t="shared" si="1"/>
        <v/>
      </c>
      <c r="G45" s="140"/>
      <c r="H45" s="141"/>
      <c r="I45" s="151"/>
      <c r="J45" s="142"/>
      <c r="K45" s="160"/>
      <c r="L45" s="160"/>
      <c r="M45" s="143" t="str">
        <f t="shared" si="4"/>
        <v/>
      </c>
      <c r="N45" s="144"/>
      <c r="O45" s="147" t="str">
        <f>IFERROR(VLOOKUP(M45,計算用!$A$48:$B$55,2,FALSE),"")</f>
        <v/>
      </c>
      <c r="P45" s="161"/>
      <c r="Q45" s="161"/>
      <c r="R45" s="161"/>
      <c r="S45" s="162" t="str">
        <f t="shared" si="2"/>
        <v/>
      </c>
      <c r="T45" s="145"/>
      <c r="U45" s="146"/>
      <c r="V45" s="108"/>
    </row>
    <row r="46" spans="1:22">
      <c r="A46" s="136">
        <f t="shared" si="6"/>
        <v>41</v>
      </c>
      <c r="B46" s="137"/>
      <c r="C46" s="137"/>
      <c r="D46" s="138"/>
      <c r="E46" s="139" t="str">
        <f t="shared" si="0"/>
        <v/>
      </c>
      <c r="F46" s="139" t="str">
        <f t="shared" si="1"/>
        <v/>
      </c>
      <c r="G46" s="140"/>
      <c r="H46" s="141"/>
      <c r="I46" s="151"/>
      <c r="J46" s="142"/>
      <c r="K46" s="160"/>
      <c r="L46" s="160"/>
      <c r="M46" s="143" t="str">
        <f t="shared" si="4"/>
        <v/>
      </c>
      <c r="N46" s="144"/>
      <c r="O46" s="147" t="str">
        <f>IFERROR(VLOOKUP(M46,計算用!$A$48:$B$55,2,FALSE),"")</f>
        <v/>
      </c>
      <c r="P46" s="161"/>
      <c r="Q46" s="161"/>
      <c r="R46" s="161"/>
      <c r="S46" s="162" t="str">
        <f t="shared" si="2"/>
        <v/>
      </c>
      <c r="T46" s="145"/>
      <c r="U46" s="146"/>
      <c r="V46" s="108"/>
    </row>
    <row r="47" spans="1:22">
      <c r="A47" s="136">
        <f t="shared" si="6"/>
        <v>42</v>
      </c>
      <c r="B47" s="137"/>
      <c r="C47" s="137"/>
      <c r="D47" s="138"/>
      <c r="E47" s="139" t="str">
        <f t="shared" si="0"/>
        <v/>
      </c>
      <c r="F47" s="139" t="str">
        <f t="shared" si="1"/>
        <v/>
      </c>
      <c r="G47" s="140"/>
      <c r="H47" s="141"/>
      <c r="I47" s="151"/>
      <c r="J47" s="142"/>
      <c r="K47" s="160"/>
      <c r="L47" s="160"/>
      <c r="M47" s="143" t="str">
        <f t="shared" si="4"/>
        <v/>
      </c>
      <c r="N47" s="144"/>
      <c r="O47" s="147" t="str">
        <f>IFERROR(VLOOKUP(M47,計算用!$A$48:$B$55,2,FALSE),"")</f>
        <v/>
      </c>
      <c r="P47" s="161"/>
      <c r="Q47" s="161"/>
      <c r="R47" s="161"/>
      <c r="S47" s="162" t="str">
        <f t="shared" si="2"/>
        <v/>
      </c>
      <c r="T47" s="145"/>
      <c r="U47" s="146"/>
      <c r="V47" s="108"/>
    </row>
    <row r="48" spans="1:22">
      <c r="A48" s="136">
        <f t="shared" si="6"/>
        <v>43</v>
      </c>
      <c r="B48" s="137"/>
      <c r="C48" s="137"/>
      <c r="D48" s="138"/>
      <c r="E48" s="139" t="str">
        <f t="shared" si="0"/>
        <v/>
      </c>
      <c r="F48" s="139" t="str">
        <f t="shared" si="1"/>
        <v/>
      </c>
      <c r="G48" s="140"/>
      <c r="H48" s="141"/>
      <c r="I48" s="151"/>
      <c r="J48" s="142"/>
      <c r="K48" s="160"/>
      <c r="L48" s="160"/>
      <c r="M48" s="143" t="str">
        <f t="shared" si="4"/>
        <v/>
      </c>
      <c r="N48" s="144"/>
      <c r="O48" s="147" t="str">
        <f>IFERROR(VLOOKUP(M48,計算用!$A$48:$B$55,2,FALSE),"")</f>
        <v/>
      </c>
      <c r="P48" s="161"/>
      <c r="Q48" s="161"/>
      <c r="R48" s="161"/>
      <c r="S48" s="162" t="str">
        <f t="shared" si="2"/>
        <v/>
      </c>
      <c r="T48" s="145"/>
      <c r="U48" s="146"/>
      <c r="V48" s="108"/>
    </row>
    <row r="49" spans="1:22">
      <c r="A49" s="136">
        <f t="shared" si="6"/>
        <v>44</v>
      </c>
      <c r="B49" s="137"/>
      <c r="C49" s="137"/>
      <c r="D49" s="138"/>
      <c r="E49" s="139" t="str">
        <f t="shared" si="0"/>
        <v/>
      </c>
      <c r="F49" s="139" t="str">
        <f t="shared" si="1"/>
        <v/>
      </c>
      <c r="G49" s="140"/>
      <c r="H49" s="141"/>
      <c r="I49" s="151"/>
      <c r="J49" s="142"/>
      <c r="K49" s="160"/>
      <c r="L49" s="160"/>
      <c r="M49" s="143" t="str">
        <f t="shared" si="4"/>
        <v/>
      </c>
      <c r="N49" s="144"/>
      <c r="O49" s="147" t="str">
        <f>IFERROR(VLOOKUP(M49,計算用!$A$48:$B$55,2,FALSE),"")</f>
        <v/>
      </c>
      <c r="P49" s="161"/>
      <c r="Q49" s="161"/>
      <c r="R49" s="161"/>
      <c r="S49" s="162" t="str">
        <f t="shared" si="2"/>
        <v/>
      </c>
      <c r="T49" s="145"/>
      <c r="U49" s="146"/>
      <c r="V49" s="108"/>
    </row>
    <row r="50" spans="1:22">
      <c r="A50" s="136">
        <f t="shared" si="6"/>
        <v>45</v>
      </c>
      <c r="B50" s="137"/>
      <c r="C50" s="137"/>
      <c r="D50" s="138"/>
      <c r="E50" s="139" t="str">
        <f t="shared" si="0"/>
        <v/>
      </c>
      <c r="F50" s="139" t="str">
        <f t="shared" si="1"/>
        <v/>
      </c>
      <c r="G50" s="140"/>
      <c r="H50" s="141"/>
      <c r="I50" s="151"/>
      <c r="J50" s="142"/>
      <c r="K50" s="160"/>
      <c r="L50" s="160"/>
      <c r="M50" s="143" t="str">
        <f t="shared" si="4"/>
        <v/>
      </c>
      <c r="N50" s="144"/>
      <c r="O50" s="147" t="str">
        <f>IFERROR(VLOOKUP(M50,計算用!$A$48:$B$55,2,FALSE),"")</f>
        <v/>
      </c>
      <c r="P50" s="161"/>
      <c r="Q50" s="161"/>
      <c r="R50" s="161"/>
      <c r="S50" s="162" t="str">
        <f t="shared" si="2"/>
        <v/>
      </c>
      <c r="T50" s="145"/>
      <c r="U50" s="146"/>
      <c r="V50" s="108"/>
    </row>
    <row r="51" spans="1:22">
      <c r="A51" s="136">
        <f t="shared" si="6"/>
        <v>46</v>
      </c>
      <c r="B51" s="137"/>
      <c r="C51" s="137"/>
      <c r="D51" s="138"/>
      <c r="E51" s="139" t="str">
        <f t="shared" si="0"/>
        <v/>
      </c>
      <c r="F51" s="139" t="str">
        <f t="shared" si="1"/>
        <v/>
      </c>
      <c r="G51" s="140"/>
      <c r="H51" s="141"/>
      <c r="I51" s="151"/>
      <c r="J51" s="142"/>
      <c r="K51" s="160"/>
      <c r="L51" s="160"/>
      <c r="M51" s="143" t="str">
        <f t="shared" si="4"/>
        <v/>
      </c>
      <c r="N51" s="144"/>
      <c r="O51" s="147" t="str">
        <f>IFERROR(VLOOKUP(M51,計算用!$A$48:$B$55,2,FALSE),"")</f>
        <v/>
      </c>
      <c r="P51" s="161"/>
      <c r="Q51" s="161"/>
      <c r="R51" s="161"/>
      <c r="S51" s="162" t="str">
        <f t="shared" si="2"/>
        <v/>
      </c>
      <c r="T51" s="145"/>
      <c r="U51" s="146"/>
      <c r="V51" s="108"/>
    </row>
    <row r="52" spans="1:22">
      <c r="A52" s="136">
        <f t="shared" si="6"/>
        <v>47</v>
      </c>
      <c r="B52" s="137"/>
      <c r="C52" s="137"/>
      <c r="D52" s="138"/>
      <c r="E52" s="139" t="str">
        <f t="shared" si="0"/>
        <v/>
      </c>
      <c r="F52" s="139" t="str">
        <f t="shared" si="1"/>
        <v/>
      </c>
      <c r="G52" s="140"/>
      <c r="H52" s="141"/>
      <c r="I52" s="151"/>
      <c r="J52" s="142"/>
      <c r="K52" s="160"/>
      <c r="L52" s="160"/>
      <c r="M52" s="143" t="str">
        <f t="shared" si="4"/>
        <v/>
      </c>
      <c r="N52" s="144"/>
      <c r="O52" s="147" t="str">
        <f>IFERROR(VLOOKUP(M52,計算用!$A$48:$B$55,2,FALSE),"")</f>
        <v/>
      </c>
      <c r="P52" s="161"/>
      <c r="Q52" s="161"/>
      <c r="R52" s="161"/>
      <c r="S52" s="162" t="str">
        <f t="shared" si="2"/>
        <v/>
      </c>
      <c r="T52" s="145"/>
      <c r="U52" s="146"/>
      <c r="V52" s="108"/>
    </row>
    <row r="53" spans="1:22">
      <c r="A53" s="136">
        <f t="shared" si="6"/>
        <v>48</v>
      </c>
      <c r="B53" s="137"/>
      <c r="C53" s="137"/>
      <c r="D53" s="138"/>
      <c r="E53" s="139" t="str">
        <f t="shared" si="0"/>
        <v/>
      </c>
      <c r="F53" s="139" t="str">
        <f t="shared" si="1"/>
        <v/>
      </c>
      <c r="G53" s="140"/>
      <c r="H53" s="141"/>
      <c r="I53" s="151"/>
      <c r="J53" s="142"/>
      <c r="K53" s="160"/>
      <c r="L53" s="160"/>
      <c r="M53" s="143" t="str">
        <f t="shared" si="4"/>
        <v/>
      </c>
      <c r="N53" s="144"/>
      <c r="O53" s="147" t="str">
        <f>IFERROR(VLOOKUP(M53,計算用!$A$48:$B$55,2,FALSE),"")</f>
        <v/>
      </c>
      <c r="P53" s="161"/>
      <c r="Q53" s="161"/>
      <c r="R53" s="161"/>
      <c r="S53" s="162" t="str">
        <f t="shared" si="2"/>
        <v/>
      </c>
      <c r="T53" s="145"/>
      <c r="U53" s="146"/>
      <c r="V53" s="108"/>
    </row>
    <row r="54" spans="1:22">
      <c r="A54" s="136">
        <f t="shared" si="6"/>
        <v>49</v>
      </c>
      <c r="B54" s="137"/>
      <c r="C54" s="137"/>
      <c r="D54" s="138"/>
      <c r="E54" s="139" t="str">
        <f t="shared" si="0"/>
        <v/>
      </c>
      <c r="F54" s="139" t="str">
        <f t="shared" si="1"/>
        <v/>
      </c>
      <c r="G54" s="140"/>
      <c r="H54" s="141"/>
      <c r="I54" s="151"/>
      <c r="J54" s="142"/>
      <c r="K54" s="160"/>
      <c r="L54" s="160"/>
      <c r="M54" s="143" t="str">
        <f t="shared" si="4"/>
        <v/>
      </c>
      <c r="N54" s="144"/>
      <c r="O54" s="147" t="str">
        <f>IFERROR(VLOOKUP(M54,計算用!$A$48:$B$55,2,FALSE),"")</f>
        <v/>
      </c>
      <c r="P54" s="161"/>
      <c r="Q54" s="161"/>
      <c r="R54" s="161"/>
      <c r="S54" s="162" t="str">
        <f t="shared" si="2"/>
        <v/>
      </c>
      <c r="T54" s="145"/>
      <c r="U54" s="146"/>
      <c r="V54" s="108"/>
    </row>
    <row r="55" spans="1:22">
      <c r="A55" s="136">
        <f t="shared" si="6"/>
        <v>50</v>
      </c>
      <c r="B55" s="137"/>
      <c r="C55" s="137"/>
      <c r="D55" s="138"/>
      <c r="E55" s="139" t="str">
        <f t="shared" si="0"/>
        <v/>
      </c>
      <c r="F55" s="139" t="str">
        <f t="shared" si="1"/>
        <v/>
      </c>
      <c r="G55" s="140"/>
      <c r="H55" s="141"/>
      <c r="I55" s="151"/>
      <c r="J55" s="142"/>
      <c r="K55" s="160"/>
      <c r="L55" s="160"/>
      <c r="M55" s="143" t="str">
        <f t="shared" si="4"/>
        <v/>
      </c>
      <c r="N55" s="144"/>
      <c r="O55" s="147" t="str">
        <f>IFERROR(VLOOKUP(M55,計算用!$A$48:$B$55,2,FALSE),"")</f>
        <v/>
      </c>
      <c r="P55" s="161"/>
      <c r="Q55" s="161"/>
      <c r="R55" s="161"/>
      <c r="S55" s="162" t="str">
        <f t="shared" si="2"/>
        <v/>
      </c>
      <c r="T55" s="145"/>
      <c r="U55" s="146"/>
      <c r="V55" s="108"/>
    </row>
    <row r="56" spans="1:22">
      <c r="A56" s="136">
        <f t="shared" si="6"/>
        <v>51</v>
      </c>
      <c r="B56" s="137"/>
      <c r="C56" s="137"/>
      <c r="D56" s="138"/>
      <c r="E56" s="139" t="str">
        <f t="shared" si="0"/>
        <v/>
      </c>
      <c r="F56" s="139" t="str">
        <f t="shared" si="1"/>
        <v/>
      </c>
      <c r="G56" s="140"/>
      <c r="H56" s="141"/>
      <c r="I56" s="151"/>
      <c r="J56" s="142"/>
      <c r="K56" s="160"/>
      <c r="L56" s="160"/>
      <c r="M56" s="143" t="str">
        <f t="shared" si="4"/>
        <v/>
      </c>
      <c r="N56" s="144"/>
      <c r="O56" s="147" t="str">
        <f>IFERROR(VLOOKUP(M56,計算用!$A$48:$B$55,2,FALSE),"")</f>
        <v/>
      </c>
      <c r="P56" s="161"/>
      <c r="Q56" s="161"/>
      <c r="R56" s="161"/>
      <c r="S56" s="162" t="str">
        <f t="shared" si="2"/>
        <v/>
      </c>
      <c r="T56" s="145"/>
      <c r="U56" s="146"/>
      <c r="V56" s="108"/>
    </row>
    <row r="57" spans="1:22">
      <c r="A57" s="136">
        <f t="shared" si="6"/>
        <v>52</v>
      </c>
      <c r="B57" s="137"/>
      <c r="C57" s="137"/>
      <c r="D57" s="138"/>
      <c r="E57" s="139" t="str">
        <f t="shared" si="0"/>
        <v/>
      </c>
      <c r="F57" s="139" t="str">
        <f t="shared" si="1"/>
        <v/>
      </c>
      <c r="G57" s="140"/>
      <c r="H57" s="141"/>
      <c r="I57" s="151"/>
      <c r="J57" s="142"/>
      <c r="K57" s="160"/>
      <c r="L57" s="160"/>
      <c r="M57" s="143" t="str">
        <f t="shared" si="4"/>
        <v/>
      </c>
      <c r="N57" s="144"/>
      <c r="O57" s="147" t="str">
        <f>IFERROR(VLOOKUP(M57,計算用!$A$48:$B$55,2,FALSE),"")</f>
        <v/>
      </c>
      <c r="P57" s="161"/>
      <c r="Q57" s="161"/>
      <c r="R57" s="161"/>
      <c r="S57" s="162" t="str">
        <f t="shared" si="2"/>
        <v/>
      </c>
      <c r="T57" s="145"/>
      <c r="U57" s="146"/>
      <c r="V57" s="108"/>
    </row>
    <row r="58" spans="1:22">
      <c r="A58" s="136">
        <f t="shared" ref="A58:A85" si="7">A57+1</f>
        <v>53</v>
      </c>
      <c r="B58" s="137"/>
      <c r="C58" s="137"/>
      <c r="D58" s="138"/>
      <c r="E58" s="139" t="str">
        <f t="shared" si="0"/>
        <v/>
      </c>
      <c r="F58" s="139" t="str">
        <f t="shared" si="1"/>
        <v/>
      </c>
      <c r="G58" s="140"/>
      <c r="H58" s="141"/>
      <c r="I58" s="151"/>
      <c r="J58" s="142"/>
      <c r="K58" s="160"/>
      <c r="L58" s="160"/>
      <c r="M58" s="143" t="str">
        <f t="shared" si="4"/>
        <v/>
      </c>
      <c r="N58" s="144"/>
      <c r="O58" s="147" t="str">
        <f>IFERROR(VLOOKUP(M58,計算用!$A$48:$B$55,2,FALSE),"")</f>
        <v/>
      </c>
      <c r="P58" s="161"/>
      <c r="Q58" s="161"/>
      <c r="R58" s="161"/>
      <c r="S58" s="162" t="str">
        <f t="shared" si="2"/>
        <v/>
      </c>
      <c r="T58" s="145"/>
      <c r="U58" s="146"/>
      <c r="V58" s="108"/>
    </row>
    <row r="59" spans="1:22">
      <c r="A59" s="136">
        <f t="shared" si="7"/>
        <v>54</v>
      </c>
      <c r="B59" s="137"/>
      <c r="C59" s="137"/>
      <c r="D59" s="138"/>
      <c r="E59" s="139" t="str">
        <f t="shared" si="0"/>
        <v/>
      </c>
      <c r="F59" s="139" t="str">
        <f t="shared" si="1"/>
        <v/>
      </c>
      <c r="G59" s="140"/>
      <c r="H59" s="141"/>
      <c r="I59" s="151"/>
      <c r="J59" s="142"/>
      <c r="K59" s="160"/>
      <c r="L59" s="160"/>
      <c r="M59" s="143" t="str">
        <f t="shared" si="4"/>
        <v/>
      </c>
      <c r="N59" s="144"/>
      <c r="O59" s="147" t="str">
        <f>IFERROR(VLOOKUP(M59,計算用!$A$48:$B$55,2,FALSE),"")</f>
        <v/>
      </c>
      <c r="P59" s="161"/>
      <c r="Q59" s="161"/>
      <c r="R59" s="161"/>
      <c r="S59" s="162" t="str">
        <f t="shared" si="2"/>
        <v/>
      </c>
      <c r="T59" s="145"/>
      <c r="U59" s="146"/>
      <c r="V59" s="108"/>
    </row>
    <row r="60" spans="1:22">
      <c r="A60" s="136">
        <f t="shared" si="7"/>
        <v>55</v>
      </c>
      <c r="B60" s="137"/>
      <c r="C60" s="137"/>
      <c r="D60" s="138"/>
      <c r="E60" s="139" t="str">
        <f t="shared" si="0"/>
        <v/>
      </c>
      <c r="F60" s="139" t="str">
        <f t="shared" si="1"/>
        <v/>
      </c>
      <c r="G60" s="140"/>
      <c r="H60" s="141"/>
      <c r="I60" s="151"/>
      <c r="J60" s="142"/>
      <c r="K60" s="160"/>
      <c r="L60" s="160"/>
      <c r="M60" s="143" t="str">
        <f t="shared" si="4"/>
        <v/>
      </c>
      <c r="N60" s="144"/>
      <c r="O60" s="147" t="str">
        <f>IFERROR(VLOOKUP(M60,計算用!$A$48:$B$55,2,FALSE),"")</f>
        <v/>
      </c>
      <c r="P60" s="161"/>
      <c r="Q60" s="161"/>
      <c r="R60" s="161"/>
      <c r="S60" s="162" t="str">
        <f t="shared" si="2"/>
        <v/>
      </c>
      <c r="T60" s="145"/>
      <c r="U60" s="146"/>
      <c r="V60" s="108"/>
    </row>
    <row r="61" spans="1:22">
      <c r="A61" s="136">
        <f t="shared" si="7"/>
        <v>56</v>
      </c>
      <c r="B61" s="137"/>
      <c r="C61" s="137"/>
      <c r="D61" s="138"/>
      <c r="E61" s="139" t="str">
        <f t="shared" si="0"/>
        <v/>
      </c>
      <c r="F61" s="139" t="str">
        <f t="shared" si="1"/>
        <v/>
      </c>
      <c r="G61" s="140"/>
      <c r="H61" s="141"/>
      <c r="I61" s="151"/>
      <c r="J61" s="142"/>
      <c r="K61" s="160"/>
      <c r="L61" s="160"/>
      <c r="M61" s="143" t="str">
        <f t="shared" si="4"/>
        <v/>
      </c>
      <c r="N61" s="144"/>
      <c r="O61" s="147" t="str">
        <f>IFERROR(VLOOKUP(M61,計算用!$A$48:$B$55,2,FALSE),"")</f>
        <v/>
      </c>
      <c r="P61" s="161"/>
      <c r="Q61" s="161"/>
      <c r="R61" s="161"/>
      <c r="S61" s="162" t="str">
        <f t="shared" si="2"/>
        <v/>
      </c>
      <c r="T61" s="145"/>
      <c r="U61" s="146"/>
      <c r="V61" s="108"/>
    </row>
    <row r="62" spans="1:22">
      <c r="A62" s="136">
        <f t="shared" si="7"/>
        <v>57</v>
      </c>
      <c r="B62" s="137"/>
      <c r="C62" s="137"/>
      <c r="D62" s="138"/>
      <c r="E62" s="139" t="str">
        <f t="shared" si="0"/>
        <v/>
      </c>
      <c r="F62" s="139" t="str">
        <f t="shared" si="1"/>
        <v/>
      </c>
      <c r="G62" s="140"/>
      <c r="H62" s="141"/>
      <c r="I62" s="151"/>
      <c r="J62" s="142"/>
      <c r="K62" s="160"/>
      <c r="L62" s="160"/>
      <c r="M62" s="143" t="str">
        <f t="shared" si="4"/>
        <v/>
      </c>
      <c r="N62" s="144"/>
      <c r="O62" s="147" t="str">
        <f>IFERROR(VLOOKUP(M62,計算用!$A$48:$B$55,2,FALSE),"")</f>
        <v/>
      </c>
      <c r="P62" s="161"/>
      <c r="Q62" s="161"/>
      <c r="R62" s="161"/>
      <c r="S62" s="162" t="str">
        <f t="shared" si="2"/>
        <v/>
      </c>
      <c r="T62" s="145"/>
      <c r="U62" s="146"/>
      <c r="V62" s="108"/>
    </row>
    <row r="63" spans="1:22">
      <c r="A63" s="136">
        <f t="shared" si="7"/>
        <v>58</v>
      </c>
      <c r="B63" s="137"/>
      <c r="C63" s="137"/>
      <c r="D63" s="138"/>
      <c r="E63" s="139" t="str">
        <f t="shared" si="0"/>
        <v/>
      </c>
      <c r="F63" s="139" t="str">
        <f t="shared" si="1"/>
        <v/>
      </c>
      <c r="G63" s="140"/>
      <c r="H63" s="141"/>
      <c r="I63" s="151"/>
      <c r="J63" s="142"/>
      <c r="K63" s="160"/>
      <c r="L63" s="160"/>
      <c r="M63" s="143" t="str">
        <f t="shared" si="4"/>
        <v/>
      </c>
      <c r="N63" s="144"/>
      <c r="O63" s="147" t="str">
        <f>IFERROR(VLOOKUP(M63,計算用!$A$48:$B$55,2,FALSE),"")</f>
        <v/>
      </c>
      <c r="P63" s="161"/>
      <c r="Q63" s="161"/>
      <c r="R63" s="161"/>
      <c r="S63" s="162" t="str">
        <f t="shared" si="2"/>
        <v/>
      </c>
      <c r="T63" s="145"/>
      <c r="U63" s="146"/>
      <c r="V63" s="108"/>
    </row>
    <row r="64" spans="1:22">
      <c r="A64" s="136">
        <f t="shared" si="7"/>
        <v>59</v>
      </c>
      <c r="B64" s="137"/>
      <c r="C64" s="137"/>
      <c r="D64" s="138"/>
      <c r="E64" s="139" t="str">
        <f t="shared" si="0"/>
        <v/>
      </c>
      <c r="F64" s="139" t="str">
        <f t="shared" si="1"/>
        <v/>
      </c>
      <c r="G64" s="140"/>
      <c r="H64" s="141"/>
      <c r="I64" s="151"/>
      <c r="J64" s="142"/>
      <c r="K64" s="160"/>
      <c r="L64" s="160"/>
      <c r="M64" s="143" t="str">
        <f t="shared" si="4"/>
        <v/>
      </c>
      <c r="N64" s="144"/>
      <c r="O64" s="147" t="str">
        <f>IFERROR(VLOOKUP(M64,計算用!$A$48:$B$55,2,FALSE),"")</f>
        <v/>
      </c>
      <c r="P64" s="161"/>
      <c r="Q64" s="161"/>
      <c r="R64" s="161"/>
      <c r="S64" s="162" t="str">
        <f t="shared" si="2"/>
        <v/>
      </c>
      <c r="T64" s="145"/>
      <c r="U64" s="146"/>
      <c r="V64" s="108"/>
    </row>
    <row r="65" spans="1:22">
      <c r="A65" s="136">
        <f t="shared" si="7"/>
        <v>60</v>
      </c>
      <c r="B65" s="137"/>
      <c r="C65" s="137"/>
      <c r="D65" s="138"/>
      <c r="E65" s="139" t="str">
        <f t="shared" si="0"/>
        <v/>
      </c>
      <c r="F65" s="139" t="str">
        <f t="shared" si="1"/>
        <v/>
      </c>
      <c r="G65" s="140"/>
      <c r="H65" s="141"/>
      <c r="I65" s="151"/>
      <c r="J65" s="142"/>
      <c r="K65" s="160"/>
      <c r="L65" s="160"/>
      <c r="M65" s="143" t="str">
        <f t="shared" si="4"/>
        <v/>
      </c>
      <c r="N65" s="144"/>
      <c r="O65" s="147" t="str">
        <f>IFERROR(VLOOKUP(M65,計算用!$A$48:$B$55,2,FALSE),"")</f>
        <v/>
      </c>
      <c r="P65" s="161"/>
      <c r="Q65" s="161"/>
      <c r="R65" s="161"/>
      <c r="S65" s="162" t="str">
        <f t="shared" si="2"/>
        <v/>
      </c>
      <c r="T65" s="145"/>
      <c r="U65" s="146"/>
      <c r="V65" s="108"/>
    </row>
    <row r="66" spans="1:22">
      <c r="A66" s="136">
        <f t="shared" si="7"/>
        <v>61</v>
      </c>
      <c r="B66" s="137"/>
      <c r="C66" s="137"/>
      <c r="D66" s="138"/>
      <c r="E66" s="139" t="str">
        <f t="shared" si="0"/>
        <v/>
      </c>
      <c r="F66" s="139" t="str">
        <f t="shared" si="1"/>
        <v/>
      </c>
      <c r="G66" s="140"/>
      <c r="H66" s="141"/>
      <c r="I66" s="151"/>
      <c r="J66" s="142"/>
      <c r="K66" s="160"/>
      <c r="L66" s="160"/>
      <c r="M66" s="143" t="str">
        <f t="shared" si="4"/>
        <v/>
      </c>
      <c r="N66" s="144"/>
      <c r="O66" s="147" t="str">
        <f>IFERROR(VLOOKUP(M66,計算用!$A$48:$B$55,2,FALSE),"")</f>
        <v/>
      </c>
      <c r="P66" s="161"/>
      <c r="Q66" s="161"/>
      <c r="R66" s="161"/>
      <c r="S66" s="162" t="str">
        <f t="shared" si="2"/>
        <v/>
      </c>
      <c r="T66" s="145"/>
      <c r="U66" s="146"/>
      <c r="V66" s="108"/>
    </row>
    <row r="67" spans="1:22">
      <c r="A67" s="136">
        <f t="shared" si="7"/>
        <v>62</v>
      </c>
      <c r="B67" s="137"/>
      <c r="C67" s="137"/>
      <c r="D67" s="138"/>
      <c r="E67" s="139" t="str">
        <f t="shared" si="0"/>
        <v/>
      </c>
      <c r="F67" s="139" t="str">
        <f t="shared" si="1"/>
        <v/>
      </c>
      <c r="G67" s="140"/>
      <c r="H67" s="141"/>
      <c r="I67" s="151"/>
      <c r="J67" s="142"/>
      <c r="K67" s="160"/>
      <c r="L67" s="160"/>
      <c r="M67" s="143" t="str">
        <f t="shared" si="4"/>
        <v/>
      </c>
      <c r="N67" s="144"/>
      <c r="O67" s="147" t="str">
        <f>IFERROR(VLOOKUP(M67,計算用!$A$48:$B$55,2,FALSE),"")</f>
        <v/>
      </c>
      <c r="P67" s="161"/>
      <c r="Q67" s="161"/>
      <c r="R67" s="161"/>
      <c r="S67" s="162" t="str">
        <f t="shared" si="2"/>
        <v/>
      </c>
      <c r="T67" s="145"/>
      <c r="U67" s="146"/>
      <c r="V67" s="108"/>
    </row>
    <row r="68" spans="1:22">
      <c r="A68" s="136">
        <f t="shared" si="7"/>
        <v>63</v>
      </c>
      <c r="B68" s="137"/>
      <c r="C68" s="137"/>
      <c r="D68" s="138"/>
      <c r="E68" s="139" t="str">
        <f t="shared" si="0"/>
        <v/>
      </c>
      <c r="F68" s="139" t="str">
        <f t="shared" si="1"/>
        <v/>
      </c>
      <c r="G68" s="140"/>
      <c r="H68" s="141"/>
      <c r="I68" s="151"/>
      <c r="J68" s="142"/>
      <c r="K68" s="160"/>
      <c r="L68" s="160"/>
      <c r="M68" s="143" t="str">
        <f t="shared" si="4"/>
        <v/>
      </c>
      <c r="N68" s="144"/>
      <c r="O68" s="147" t="str">
        <f>IFERROR(VLOOKUP(M68,計算用!$A$48:$B$55,2,FALSE),"")</f>
        <v/>
      </c>
      <c r="P68" s="161"/>
      <c r="Q68" s="161"/>
      <c r="R68" s="161"/>
      <c r="S68" s="162" t="str">
        <f t="shared" si="2"/>
        <v/>
      </c>
      <c r="T68" s="145"/>
      <c r="U68" s="146"/>
      <c r="V68" s="108"/>
    </row>
    <row r="69" spans="1:22">
      <c r="A69" s="136">
        <f t="shared" si="7"/>
        <v>64</v>
      </c>
      <c r="B69" s="137"/>
      <c r="C69" s="137"/>
      <c r="D69" s="138"/>
      <c r="E69" s="139" t="str">
        <f t="shared" si="0"/>
        <v/>
      </c>
      <c r="F69" s="139" t="str">
        <f t="shared" si="1"/>
        <v/>
      </c>
      <c r="G69" s="140"/>
      <c r="H69" s="141"/>
      <c r="I69" s="151"/>
      <c r="J69" s="142"/>
      <c r="K69" s="160"/>
      <c r="L69" s="160"/>
      <c r="M69" s="143" t="str">
        <f t="shared" si="4"/>
        <v/>
      </c>
      <c r="N69" s="144"/>
      <c r="O69" s="147" t="str">
        <f>IFERROR(VLOOKUP(M69,計算用!$A$48:$B$55,2,FALSE),"")</f>
        <v/>
      </c>
      <c r="P69" s="161"/>
      <c r="Q69" s="161"/>
      <c r="R69" s="161"/>
      <c r="S69" s="162" t="str">
        <f t="shared" si="2"/>
        <v/>
      </c>
      <c r="T69" s="145"/>
      <c r="U69" s="146"/>
      <c r="V69" s="108"/>
    </row>
    <row r="70" spans="1:22">
      <c r="A70" s="136">
        <f t="shared" si="7"/>
        <v>65</v>
      </c>
      <c r="B70" s="137"/>
      <c r="C70" s="137"/>
      <c r="D70" s="138"/>
      <c r="E70" s="139" t="str">
        <f t="shared" si="0"/>
        <v/>
      </c>
      <c r="F70" s="139" t="str">
        <f t="shared" si="1"/>
        <v/>
      </c>
      <c r="G70" s="140"/>
      <c r="H70" s="141"/>
      <c r="I70" s="151"/>
      <c r="J70" s="142"/>
      <c r="K70" s="160"/>
      <c r="L70" s="160"/>
      <c r="M70" s="143" t="str">
        <f t="shared" si="4"/>
        <v/>
      </c>
      <c r="N70" s="144"/>
      <c r="O70" s="147" t="str">
        <f>IFERROR(VLOOKUP(M70,計算用!$A$48:$B$55,2,FALSE),"")</f>
        <v/>
      </c>
      <c r="P70" s="161"/>
      <c r="Q70" s="161"/>
      <c r="R70" s="161"/>
      <c r="S70" s="162" t="str">
        <f t="shared" si="2"/>
        <v/>
      </c>
      <c r="T70" s="145"/>
      <c r="U70" s="146"/>
      <c r="V70" s="108"/>
    </row>
    <row r="71" spans="1:22">
      <c r="A71" s="136">
        <f t="shared" si="7"/>
        <v>66</v>
      </c>
      <c r="B71" s="137"/>
      <c r="C71" s="137"/>
      <c r="D71" s="138"/>
      <c r="E71" s="139" t="str">
        <f t="shared" ref="E71:E85" si="8">B71&amp;C71&amp;D71</f>
        <v/>
      </c>
      <c r="F71" s="139" t="str">
        <f t="shared" ref="F71:F85" si="9">IF(E71="","",COUNTIF($E$6:$E$85,E71))</f>
        <v/>
      </c>
      <c r="G71" s="140"/>
      <c r="H71" s="141"/>
      <c r="I71" s="151"/>
      <c r="J71" s="142"/>
      <c r="K71" s="160"/>
      <c r="L71" s="160"/>
      <c r="M71" s="143" t="str">
        <f t="shared" si="4"/>
        <v/>
      </c>
      <c r="N71" s="144"/>
      <c r="O71" s="147" t="str">
        <f>IFERROR(VLOOKUP(M71,計算用!$A$48:$B$55,2,FALSE),"")</f>
        <v/>
      </c>
      <c r="P71" s="161"/>
      <c r="Q71" s="161"/>
      <c r="R71" s="161"/>
      <c r="S71" s="162" t="str">
        <f t="shared" ref="S71:S85" si="10">IF(F71&gt;=2,"","可")</f>
        <v/>
      </c>
      <c r="T71" s="145"/>
      <c r="U71" s="146"/>
      <c r="V71" s="108"/>
    </row>
    <row r="72" spans="1:22">
      <c r="A72" s="136">
        <f t="shared" si="7"/>
        <v>67</v>
      </c>
      <c r="B72" s="137"/>
      <c r="C72" s="137"/>
      <c r="D72" s="138"/>
      <c r="E72" s="139" t="str">
        <f t="shared" si="8"/>
        <v/>
      </c>
      <c r="F72" s="139" t="str">
        <f t="shared" si="9"/>
        <v/>
      </c>
      <c r="G72" s="140"/>
      <c r="H72" s="141"/>
      <c r="I72" s="151"/>
      <c r="J72" s="142"/>
      <c r="K72" s="160"/>
      <c r="L72" s="160"/>
      <c r="M72" s="143" t="str">
        <f t="shared" ref="M72:M85" si="11">K72&amp;L72</f>
        <v/>
      </c>
      <c r="N72" s="144"/>
      <c r="O72" s="147" t="str">
        <f>IFERROR(VLOOKUP(M72,計算用!$A$48:$B$55,2,FALSE),"")</f>
        <v/>
      </c>
      <c r="P72" s="161"/>
      <c r="Q72" s="161"/>
      <c r="R72" s="161"/>
      <c r="S72" s="162" t="str">
        <f t="shared" si="10"/>
        <v/>
      </c>
      <c r="T72" s="145"/>
      <c r="U72" s="146"/>
      <c r="V72" s="108"/>
    </row>
    <row r="73" spans="1:22">
      <c r="A73" s="136">
        <f t="shared" si="7"/>
        <v>68</v>
      </c>
      <c r="B73" s="137"/>
      <c r="C73" s="137"/>
      <c r="D73" s="138"/>
      <c r="E73" s="139" t="str">
        <f t="shared" si="8"/>
        <v/>
      </c>
      <c r="F73" s="139" t="str">
        <f t="shared" si="9"/>
        <v/>
      </c>
      <c r="G73" s="140"/>
      <c r="H73" s="141"/>
      <c r="I73" s="151"/>
      <c r="J73" s="142"/>
      <c r="K73" s="160"/>
      <c r="L73" s="160"/>
      <c r="M73" s="143" t="str">
        <f t="shared" si="11"/>
        <v/>
      </c>
      <c r="N73" s="144"/>
      <c r="O73" s="147" t="str">
        <f>IFERROR(VLOOKUP(M73,計算用!$A$48:$B$55,2,FALSE),"")</f>
        <v/>
      </c>
      <c r="P73" s="161"/>
      <c r="Q73" s="161"/>
      <c r="R73" s="161"/>
      <c r="S73" s="162" t="str">
        <f t="shared" si="10"/>
        <v/>
      </c>
      <c r="T73" s="145"/>
      <c r="U73" s="146"/>
      <c r="V73" s="108"/>
    </row>
    <row r="74" spans="1:22">
      <c r="A74" s="136">
        <f t="shared" si="7"/>
        <v>69</v>
      </c>
      <c r="B74" s="137"/>
      <c r="C74" s="137"/>
      <c r="D74" s="138"/>
      <c r="E74" s="139" t="str">
        <f t="shared" si="8"/>
        <v/>
      </c>
      <c r="F74" s="139" t="str">
        <f t="shared" si="9"/>
        <v/>
      </c>
      <c r="G74" s="140"/>
      <c r="H74" s="141"/>
      <c r="I74" s="151"/>
      <c r="J74" s="142"/>
      <c r="K74" s="160"/>
      <c r="L74" s="160"/>
      <c r="M74" s="143" t="str">
        <f t="shared" si="11"/>
        <v/>
      </c>
      <c r="N74" s="144"/>
      <c r="O74" s="147" t="str">
        <f>IFERROR(VLOOKUP(M74,計算用!$A$48:$B$55,2,FALSE),"")</f>
        <v/>
      </c>
      <c r="P74" s="161"/>
      <c r="Q74" s="161"/>
      <c r="R74" s="161"/>
      <c r="S74" s="162" t="str">
        <f t="shared" si="10"/>
        <v/>
      </c>
      <c r="T74" s="145"/>
      <c r="U74" s="146"/>
      <c r="V74" s="108"/>
    </row>
    <row r="75" spans="1:22">
      <c r="A75" s="136">
        <f t="shared" si="7"/>
        <v>70</v>
      </c>
      <c r="B75" s="137"/>
      <c r="C75" s="137"/>
      <c r="D75" s="138"/>
      <c r="E75" s="139" t="str">
        <f t="shared" si="8"/>
        <v/>
      </c>
      <c r="F75" s="139" t="str">
        <f t="shared" si="9"/>
        <v/>
      </c>
      <c r="G75" s="140"/>
      <c r="H75" s="141"/>
      <c r="I75" s="151"/>
      <c r="J75" s="142"/>
      <c r="K75" s="160"/>
      <c r="L75" s="160"/>
      <c r="M75" s="143" t="str">
        <f t="shared" si="11"/>
        <v/>
      </c>
      <c r="N75" s="144"/>
      <c r="O75" s="147" t="str">
        <f>IFERROR(VLOOKUP(M75,計算用!$A$48:$B$55,2,FALSE),"")</f>
        <v/>
      </c>
      <c r="P75" s="161"/>
      <c r="Q75" s="161"/>
      <c r="R75" s="161"/>
      <c r="S75" s="162" t="str">
        <f t="shared" si="10"/>
        <v/>
      </c>
      <c r="T75" s="145"/>
      <c r="U75" s="146"/>
      <c r="V75" s="108"/>
    </row>
    <row r="76" spans="1:22">
      <c r="A76" s="136">
        <f t="shared" si="7"/>
        <v>71</v>
      </c>
      <c r="B76" s="137"/>
      <c r="C76" s="137"/>
      <c r="D76" s="138"/>
      <c r="E76" s="139" t="str">
        <f t="shared" si="8"/>
        <v/>
      </c>
      <c r="F76" s="139" t="str">
        <f t="shared" si="9"/>
        <v/>
      </c>
      <c r="G76" s="140"/>
      <c r="H76" s="141"/>
      <c r="I76" s="151"/>
      <c r="J76" s="142"/>
      <c r="K76" s="160"/>
      <c r="L76" s="160"/>
      <c r="M76" s="143" t="str">
        <f t="shared" si="11"/>
        <v/>
      </c>
      <c r="N76" s="144"/>
      <c r="O76" s="147" t="str">
        <f>IFERROR(VLOOKUP(M76,計算用!$A$48:$B$55,2,FALSE),"")</f>
        <v/>
      </c>
      <c r="P76" s="161"/>
      <c r="Q76" s="161"/>
      <c r="R76" s="161"/>
      <c r="S76" s="162" t="str">
        <f t="shared" si="10"/>
        <v/>
      </c>
      <c r="T76" s="145"/>
      <c r="U76" s="146"/>
      <c r="V76" s="108"/>
    </row>
    <row r="77" spans="1:22">
      <c r="A77" s="136">
        <f t="shared" si="7"/>
        <v>72</v>
      </c>
      <c r="B77" s="137"/>
      <c r="C77" s="137"/>
      <c r="D77" s="138"/>
      <c r="E77" s="139" t="str">
        <f t="shared" si="8"/>
        <v/>
      </c>
      <c r="F77" s="139" t="str">
        <f t="shared" si="9"/>
        <v/>
      </c>
      <c r="G77" s="140"/>
      <c r="H77" s="141"/>
      <c r="I77" s="151"/>
      <c r="J77" s="142"/>
      <c r="K77" s="160"/>
      <c r="L77" s="160"/>
      <c r="M77" s="143" t="str">
        <f t="shared" si="11"/>
        <v/>
      </c>
      <c r="N77" s="144"/>
      <c r="O77" s="147" t="str">
        <f>IFERROR(VLOOKUP(M77,計算用!$A$48:$B$55,2,FALSE),"")</f>
        <v/>
      </c>
      <c r="P77" s="161"/>
      <c r="Q77" s="161"/>
      <c r="R77" s="161"/>
      <c r="S77" s="162" t="str">
        <f t="shared" si="10"/>
        <v/>
      </c>
      <c r="T77" s="145"/>
      <c r="U77" s="146"/>
      <c r="V77" s="108"/>
    </row>
    <row r="78" spans="1:22">
      <c r="A78" s="136">
        <f t="shared" si="7"/>
        <v>73</v>
      </c>
      <c r="B78" s="137"/>
      <c r="C78" s="137"/>
      <c r="D78" s="138"/>
      <c r="E78" s="139" t="str">
        <f t="shared" si="8"/>
        <v/>
      </c>
      <c r="F78" s="139" t="str">
        <f t="shared" si="9"/>
        <v/>
      </c>
      <c r="G78" s="140"/>
      <c r="H78" s="141"/>
      <c r="I78" s="151"/>
      <c r="J78" s="142"/>
      <c r="K78" s="160"/>
      <c r="L78" s="160"/>
      <c r="M78" s="143" t="str">
        <f t="shared" si="11"/>
        <v/>
      </c>
      <c r="N78" s="144"/>
      <c r="O78" s="147" t="str">
        <f>IFERROR(VLOOKUP(M78,計算用!$A$48:$B$55,2,FALSE),"")</f>
        <v/>
      </c>
      <c r="P78" s="161"/>
      <c r="Q78" s="161"/>
      <c r="R78" s="161"/>
      <c r="S78" s="162" t="str">
        <f t="shared" si="10"/>
        <v/>
      </c>
      <c r="T78" s="145"/>
      <c r="U78" s="146"/>
      <c r="V78" s="108"/>
    </row>
    <row r="79" spans="1:22">
      <c r="A79" s="136">
        <f t="shared" si="7"/>
        <v>74</v>
      </c>
      <c r="B79" s="137"/>
      <c r="C79" s="137"/>
      <c r="D79" s="138"/>
      <c r="E79" s="139" t="str">
        <f t="shared" si="8"/>
        <v/>
      </c>
      <c r="F79" s="139" t="str">
        <f t="shared" si="9"/>
        <v/>
      </c>
      <c r="G79" s="140"/>
      <c r="H79" s="141"/>
      <c r="I79" s="151"/>
      <c r="J79" s="142"/>
      <c r="K79" s="160"/>
      <c r="L79" s="160"/>
      <c r="M79" s="143" t="str">
        <f t="shared" si="11"/>
        <v/>
      </c>
      <c r="N79" s="144"/>
      <c r="O79" s="147" t="str">
        <f>IFERROR(VLOOKUP(M79,計算用!$A$48:$B$55,2,FALSE),"")</f>
        <v/>
      </c>
      <c r="P79" s="161"/>
      <c r="Q79" s="161"/>
      <c r="R79" s="161"/>
      <c r="S79" s="162" t="str">
        <f t="shared" si="10"/>
        <v/>
      </c>
      <c r="T79" s="145"/>
      <c r="U79" s="146"/>
      <c r="V79" s="108"/>
    </row>
    <row r="80" spans="1:22">
      <c r="A80" s="136">
        <f t="shared" si="7"/>
        <v>75</v>
      </c>
      <c r="B80" s="137"/>
      <c r="C80" s="137"/>
      <c r="D80" s="138"/>
      <c r="E80" s="139" t="str">
        <f t="shared" si="8"/>
        <v/>
      </c>
      <c r="F80" s="139" t="str">
        <f t="shared" si="9"/>
        <v/>
      </c>
      <c r="G80" s="140"/>
      <c r="H80" s="141"/>
      <c r="I80" s="151"/>
      <c r="J80" s="142"/>
      <c r="K80" s="160"/>
      <c r="L80" s="160"/>
      <c r="M80" s="143" t="str">
        <f t="shared" si="11"/>
        <v/>
      </c>
      <c r="N80" s="144"/>
      <c r="O80" s="147" t="str">
        <f>IFERROR(VLOOKUP(M80,計算用!$A$48:$B$55,2,FALSE),"")</f>
        <v/>
      </c>
      <c r="P80" s="161"/>
      <c r="Q80" s="161"/>
      <c r="R80" s="161"/>
      <c r="S80" s="162" t="str">
        <f t="shared" si="10"/>
        <v/>
      </c>
      <c r="T80" s="145"/>
      <c r="U80" s="146"/>
      <c r="V80" s="108"/>
    </row>
    <row r="81" spans="1:22">
      <c r="A81" s="136">
        <f t="shared" si="7"/>
        <v>76</v>
      </c>
      <c r="B81" s="137"/>
      <c r="C81" s="137"/>
      <c r="D81" s="138"/>
      <c r="E81" s="139" t="str">
        <f t="shared" si="8"/>
        <v/>
      </c>
      <c r="F81" s="139" t="str">
        <f t="shared" si="9"/>
        <v/>
      </c>
      <c r="G81" s="140"/>
      <c r="H81" s="141"/>
      <c r="I81" s="151"/>
      <c r="J81" s="142"/>
      <c r="K81" s="160"/>
      <c r="L81" s="160"/>
      <c r="M81" s="143" t="str">
        <f t="shared" si="11"/>
        <v/>
      </c>
      <c r="N81" s="144"/>
      <c r="O81" s="147" t="str">
        <f>IFERROR(VLOOKUP(M81,計算用!$A$48:$B$55,2,FALSE),"")</f>
        <v/>
      </c>
      <c r="P81" s="161"/>
      <c r="Q81" s="161"/>
      <c r="R81" s="161"/>
      <c r="S81" s="162" t="str">
        <f t="shared" si="10"/>
        <v/>
      </c>
      <c r="T81" s="145"/>
      <c r="U81" s="146"/>
      <c r="V81" s="108"/>
    </row>
    <row r="82" spans="1:22">
      <c r="A82" s="136">
        <f t="shared" si="7"/>
        <v>77</v>
      </c>
      <c r="B82" s="137"/>
      <c r="C82" s="137"/>
      <c r="D82" s="138"/>
      <c r="E82" s="139" t="str">
        <f t="shared" si="8"/>
        <v/>
      </c>
      <c r="F82" s="139" t="str">
        <f t="shared" si="9"/>
        <v/>
      </c>
      <c r="G82" s="140"/>
      <c r="H82" s="141"/>
      <c r="I82" s="151"/>
      <c r="J82" s="142"/>
      <c r="K82" s="160"/>
      <c r="L82" s="160"/>
      <c r="M82" s="143" t="str">
        <f t="shared" si="11"/>
        <v/>
      </c>
      <c r="N82" s="144"/>
      <c r="O82" s="147" t="str">
        <f>IFERROR(VLOOKUP(M82,計算用!$A$48:$B$55,2,FALSE),"")</f>
        <v/>
      </c>
      <c r="P82" s="161"/>
      <c r="Q82" s="161"/>
      <c r="R82" s="161"/>
      <c r="S82" s="162" t="str">
        <f t="shared" si="10"/>
        <v/>
      </c>
      <c r="T82" s="145"/>
      <c r="U82" s="146"/>
      <c r="V82" s="108"/>
    </row>
    <row r="83" spans="1:22">
      <c r="A83" s="136">
        <f t="shared" si="7"/>
        <v>78</v>
      </c>
      <c r="B83" s="137"/>
      <c r="C83" s="137"/>
      <c r="D83" s="138"/>
      <c r="E83" s="139" t="str">
        <f t="shared" si="8"/>
        <v/>
      </c>
      <c r="F83" s="139" t="str">
        <f t="shared" si="9"/>
        <v/>
      </c>
      <c r="G83" s="140"/>
      <c r="H83" s="141"/>
      <c r="I83" s="151"/>
      <c r="J83" s="142"/>
      <c r="K83" s="160"/>
      <c r="L83" s="160"/>
      <c r="M83" s="143" t="str">
        <f t="shared" si="11"/>
        <v/>
      </c>
      <c r="N83" s="144"/>
      <c r="O83" s="147" t="str">
        <f>IFERROR(VLOOKUP(M83,計算用!$A$48:$B$55,2,FALSE),"")</f>
        <v/>
      </c>
      <c r="P83" s="161"/>
      <c r="Q83" s="161"/>
      <c r="R83" s="161"/>
      <c r="S83" s="162" t="str">
        <f t="shared" si="10"/>
        <v/>
      </c>
      <c r="T83" s="145"/>
      <c r="U83" s="146"/>
      <c r="V83" s="108"/>
    </row>
    <row r="84" spans="1:22">
      <c r="A84" s="136">
        <f t="shared" si="7"/>
        <v>79</v>
      </c>
      <c r="B84" s="137"/>
      <c r="C84" s="137"/>
      <c r="D84" s="138"/>
      <c r="E84" s="139" t="str">
        <f t="shared" si="8"/>
        <v/>
      </c>
      <c r="F84" s="139" t="str">
        <f t="shared" si="9"/>
        <v/>
      </c>
      <c r="G84" s="140"/>
      <c r="H84" s="141"/>
      <c r="I84" s="151"/>
      <c r="J84" s="142"/>
      <c r="K84" s="160"/>
      <c r="L84" s="160"/>
      <c r="M84" s="143" t="str">
        <f t="shared" si="11"/>
        <v/>
      </c>
      <c r="N84" s="144"/>
      <c r="O84" s="147" t="str">
        <f>IFERROR(VLOOKUP(M84,計算用!$A$48:$B$55,2,FALSE),"")</f>
        <v/>
      </c>
      <c r="P84" s="161"/>
      <c r="Q84" s="161"/>
      <c r="R84" s="161"/>
      <c r="S84" s="162" t="str">
        <f t="shared" si="10"/>
        <v/>
      </c>
      <c r="T84" s="145"/>
      <c r="U84" s="146"/>
      <c r="V84" s="108"/>
    </row>
    <row r="85" spans="1:22">
      <c r="A85" s="136">
        <f t="shared" si="7"/>
        <v>80</v>
      </c>
      <c r="B85" s="137"/>
      <c r="C85" s="137"/>
      <c r="D85" s="138"/>
      <c r="E85" s="139" t="str">
        <f t="shared" si="8"/>
        <v/>
      </c>
      <c r="F85" s="139" t="str">
        <f t="shared" si="9"/>
        <v/>
      </c>
      <c r="G85" s="140"/>
      <c r="H85" s="141"/>
      <c r="I85" s="151"/>
      <c r="J85" s="142"/>
      <c r="K85" s="160"/>
      <c r="L85" s="160"/>
      <c r="M85" s="143" t="str">
        <f t="shared" si="11"/>
        <v/>
      </c>
      <c r="N85" s="144"/>
      <c r="O85" s="147" t="str">
        <f>IFERROR(VLOOKUP(M85,計算用!$A$48:$B$55,2,FALSE),"")</f>
        <v/>
      </c>
      <c r="P85" s="161"/>
      <c r="Q85" s="161"/>
      <c r="R85" s="161"/>
      <c r="S85" s="162" t="str">
        <f t="shared" si="10"/>
        <v/>
      </c>
      <c r="T85" s="145"/>
      <c r="U85" s="146"/>
      <c r="V85" s="108"/>
    </row>
    <row r="86" spans="1:22">
      <c r="S86" s="11"/>
    </row>
  </sheetData>
  <sheetProtection algorithmName="SHA-512" hashValue="iA9mEjfXJ3ucDz8xu15P9HI9keRFx+hc5joXZFiL1WzicI7EgfynIHmE17cjQAXsIEHymea/bPDjzWSZ5cxYdQ==" saltValue="VZbwubjMsodHx42eN2InUg==" spinCount="100000" sheet="1"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2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計算用!$A$43:$A$45</xm:f>
          </x14:formula1>
          <xm:sqref>K6:K85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heetViews>
  <sheetFormatPr defaultRowHeight="13.5"/>
  <cols>
    <col min="1" max="1" width="49.125" bestFit="1" customWidth="1"/>
    <col min="2" max="2" width="9.125" customWidth="1"/>
    <col min="5" max="5" width="13" bestFit="1" customWidth="1"/>
  </cols>
  <sheetData>
    <row r="1" spans="1:12">
      <c r="A1" s="15"/>
      <c r="B1" s="131" t="s">
        <v>203</v>
      </c>
      <c r="C1" s="132"/>
      <c r="D1" s="132"/>
      <c r="E1" s="132" t="s">
        <v>204</v>
      </c>
      <c r="F1" s="131">
        <v>4</v>
      </c>
      <c r="G1" s="15"/>
      <c r="L1" s="12" t="s">
        <v>13</v>
      </c>
    </row>
    <row r="2" spans="1:12">
      <c r="A2" s="15"/>
      <c r="B2" s="20" t="s">
        <v>51</v>
      </c>
      <c r="C2" s="20"/>
      <c r="D2" s="20"/>
      <c r="E2" s="20" t="s">
        <v>178</v>
      </c>
      <c r="F2" s="20" t="s">
        <v>51</v>
      </c>
      <c r="G2" s="15"/>
    </row>
    <row r="3" spans="1:12">
      <c r="A3" s="128" t="s">
        <v>147</v>
      </c>
      <c r="B3" s="4">
        <v>2374</v>
      </c>
      <c r="C3" t="s">
        <v>50</v>
      </c>
      <c r="E3" s="119"/>
      <c r="F3" s="4">
        <v>200</v>
      </c>
      <c r="G3" t="s">
        <v>50</v>
      </c>
      <c r="H3" s="4"/>
      <c r="I3" s="4"/>
      <c r="J3" s="4"/>
      <c r="K3" s="4"/>
    </row>
    <row r="4" spans="1:12">
      <c r="A4" s="128" t="s">
        <v>148</v>
      </c>
      <c r="B4" s="4">
        <v>757</v>
      </c>
      <c r="C4" t="s">
        <v>50</v>
      </c>
      <c r="E4" s="119"/>
      <c r="F4" s="4">
        <v>200</v>
      </c>
      <c r="G4" t="s">
        <v>50</v>
      </c>
      <c r="H4" s="4"/>
      <c r="I4" s="4"/>
      <c r="J4" s="4"/>
      <c r="K4" s="4"/>
    </row>
    <row r="5" spans="1:12">
      <c r="A5" s="128" t="s">
        <v>149</v>
      </c>
      <c r="B5" s="4">
        <v>346</v>
      </c>
      <c r="C5" t="s">
        <v>50</v>
      </c>
      <c r="E5" s="119"/>
      <c r="F5" s="4">
        <v>200</v>
      </c>
      <c r="G5" t="s">
        <v>50</v>
      </c>
      <c r="H5" s="4"/>
      <c r="I5" s="4"/>
      <c r="J5" s="4"/>
      <c r="K5" s="4"/>
    </row>
    <row r="6" spans="1:12">
      <c r="A6" s="129" t="s">
        <v>150</v>
      </c>
      <c r="B6" s="4">
        <v>273</v>
      </c>
      <c r="C6" t="s">
        <v>50</v>
      </c>
      <c r="E6" s="4"/>
      <c r="F6" s="4">
        <v>200</v>
      </c>
      <c r="G6" t="s">
        <v>50</v>
      </c>
      <c r="H6" s="4"/>
      <c r="I6" s="4"/>
      <c r="J6" s="4"/>
      <c r="K6" s="4"/>
    </row>
    <row r="7" spans="1:12">
      <c r="A7" s="135" t="s">
        <v>208</v>
      </c>
      <c r="B7" s="4">
        <v>273</v>
      </c>
      <c r="C7" t="s">
        <v>50</v>
      </c>
      <c r="E7" s="4">
        <v>3000</v>
      </c>
      <c r="F7" s="4">
        <v>200</v>
      </c>
      <c r="G7" t="s">
        <v>50</v>
      </c>
      <c r="H7" s="4"/>
      <c r="I7" s="4"/>
      <c r="J7" s="4"/>
      <c r="K7" s="4"/>
    </row>
    <row r="8" spans="1:12">
      <c r="A8" s="128" t="s">
        <v>151</v>
      </c>
      <c r="B8" s="4">
        <v>265</v>
      </c>
      <c r="C8" t="s">
        <v>50</v>
      </c>
      <c r="E8" s="119"/>
      <c r="F8" s="4">
        <v>200</v>
      </c>
      <c r="G8" t="s">
        <v>50</v>
      </c>
      <c r="H8" s="4"/>
      <c r="I8" s="4"/>
      <c r="J8" s="4"/>
      <c r="K8" s="4"/>
    </row>
    <row r="9" spans="1:12">
      <c r="A9" s="128" t="s">
        <v>209</v>
      </c>
      <c r="B9" s="4">
        <v>265</v>
      </c>
      <c r="C9" t="s">
        <v>50</v>
      </c>
      <c r="E9" s="119"/>
      <c r="F9" s="4">
        <v>200</v>
      </c>
      <c r="G9" t="s">
        <v>50</v>
      </c>
      <c r="H9" s="4"/>
      <c r="I9" s="4"/>
      <c r="J9" s="4"/>
      <c r="K9" s="4"/>
    </row>
    <row r="10" spans="1:12">
      <c r="A10" s="128" t="s">
        <v>152</v>
      </c>
      <c r="B10" s="4">
        <v>335</v>
      </c>
      <c r="C10" t="s">
        <v>50</v>
      </c>
      <c r="E10" s="119"/>
      <c r="F10" s="4">
        <v>200</v>
      </c>
      <c r="G10" t="s">
        <v>50</v>
      </c>
      <c r="H10" s="4"/>
      <c r="I10" s="4"/>
      <c r="J10" s="4"/>
      <c r="K10" s="4"/>
    </row>
    <row r="11" spans="1:12">
      <c r="A11" s="128" t="s">
        <v>153</v>
      </c>
      <c r="B11" s="4">
        <v>353</v>
      </c>
      <c r="C11" t="s">
        <v>50</v>
      </c>
      <c r="E11" s="119"/>
      <c r="F11" s="4">
        <v>200</v>
      </c>
      <c r="G11" t="s">
        <v>50</v>
      </c>
      <c r="H11" s="4"/>
      <c r="I11" s="4"/>
      <c r="J11" s="4"/>
      <c r="K11" s="4"/>
    </row>
    <row r="12" spans="1:12">
      <c r="A12" s="128" t="s">
        <v>154</v>
      </c>
      <c r="B12" s="4">
        <v>52</v>
      </c>
      <c r="C12" t="s">
        <v>50</v>
      </c>
      <c r="E12" s="119"/>
      <c r="F12" s="4">
        <v>200</v>
      </c>
      <c r="G12" t="s">
        <v>50</v>
      </c>
      <c r="H12" s="4"/>
      <c r="I12" s="4"/>
      <c r="J12" s="4"/>
      <c r="K12" s="4"/>
    </row>
    <row r="13" spans="1:12">
      <c r="A13" s="128" t="s">
        <v>155</v>
      </c>
      <c r="B13" s="4">
        <v>27</v>
      </c>
      <c r="C13" t="s">
        <v>50</v>
      </c>
      <c r="E13" s="119"/>
      <c r="F13" s="4">
        <v>200</v>
      </c>
      <c r="G13" t="s">
        <v>50</v>
      </c>
      <c r="H13" s="4"/>
      <c r="I13" s="4"/>
      <c r="J13" s="4"/>
      <c r="K13" s="4"/>
    </row>
    <row r="14" spans="1:12">
      <c r="A14" s="128" t="s">
        <v>156</v>
      </c>
      <c r="B14" s="4">
        <v>380</v>
      </c>
      <c r="C14" t="s">
        <v>50</v>
      </c>
      <c r="E14" s="119"/>
      <c r="F14" s="4">
        <v>200</v>
      </c>
      <c r="G14" t="s">
        <v>50</v>
      </c>
      <c r="H14" s="4"/>
      <c r="I14" s="4"/>
      <c r="J14" s="4"/>
      <c r="K14" s="4"/>
    </row>
    <row r="15" spans="1:12">
      <c r="A15" s="128" t="s">
        <v>157</v>
      </c>
      <c r="B15" s="4">
        <v>240</v>
      </c>
      <c r="C15" t="s">
        <v>50</v>
      </c>
      <c r="E15" s="119"/>
      <c r="F15" s="4">
        <v>200</v>
      </c>
      <c r="G15" t="s">
        <v>50</v>
      </c>
      <c r="H15" s="4"/>
      <c r="I15" s="4"/>
      <c r="J15" s="4"/>
      <c r="K15" s="4"/>
    </row>
    <row r="16" spans="1:12">
      <c r="A16" s="128" t="s">
        <v>158</v>
      </c>
      <c r="B16" s="4">
        <v>360</v>
      </c>
      <c r="C16" t="s">
        <v>50</v>
      </c>
      <c r="E16" s="119"/>
      <c r="F16" s="4">
        <v>200</v>
      </c>
      <c r="G16" t="s">
        <v>50</v>
      </c>
      <c r="H16" s="4"/>
      <c r="I16" s="4"/>
      <c r="J16" s="4"/>
      <c r="K16" s="4"/>
    </row>
    <row r="17" spans="1:11">
      <c r="A17" s="128" t="s">
        <v>159</v>
      </c>
      <c r="B17" s="4">
        <v>204</v>
      </c>
      <c r="C17" t="s">
        <v>50</v>
      </c>
      <c r="E17" s="4">
        <v>3000</v>
      </c>
      <c r="F17" s="4">
        <v>200</v>
      </c>
      <c r="G17" t="s">
        <v>50</v>
      </c>
      <c r="H17" s="4"/>
      <c r="I17" s="4"/>
      <c r="J17" s="4"/>
      <c r="K17" s="4"/>
    </row>
    <row r="18" spans="1:11">
      <c r="A18" s="128" t="s">
        <v>160</v>
      </c>
      <c r="B18" s="4">
        <v>1215</v>
      </c>
      <c r="C18" t="s">
        <v>194</v>
      </c>
      <c r="E18" s="4">
        <v>3000</v>
      </c>
      <c r="F18" s="119"/>
      <c r="H18" s="4"/>
      <c r="I18" s="4"/>
      <c r="J18" s="4"/>
      <c r="K18" s="4"/>
    </row>
    <row r="19" spans="1:11">
      <c r="A19" s="128" t="s">
        <v>161</v>
      </c>
      <c r="B19" s="4">
        <v>402</v>
      </c>
      <c r="C19" t="s">
        <v>50</v>
      </c>
      <c r="E19" s="4">
        <v>3000</v>
      </c>
      <c r="F19" s="119"/>
      <c r="H19" s="4"/>
      <c r="I19" s="4"/>
      <c r="J19" s="4"/>
      <c r="K19" s="4"/>
    </row>
    <row r="20" spans="1:11">
      <c r="A20" s="128" t="s">
        <v>162</v>
      </c>
      <c r="B20" s="4">
        <v>358</v>
      </c>
      <c r="C20" t="s">
        <v>50</v>
      </c>
      <c r="E20" s="4">
        <v>3000</v>
      </c>
      <c r="F20" s="119"/>
      <c r="H20" s="4"/>
      <c r="I20" s="4"/>
      <c r="J20" s="4"/>
      <c r="K20" s="4"/>
    </row>
    <row r="21" spans="1:11">
      <c r="A21" s="128" t="s">
        <v>163</v>
      </c>
      <c r="B21" s="4">
        <v>180</v>
      </c>
      <c r="C21" t="s">
        <v>50</v>
      </c>
      <c r="E21" s="4">
        <v>3000</v>
      </c>
      <c r="F21" s="119"/>
      <c r="H21" s="4"/>
      <c r="I21" s="4"/>
      <c r="J21" s="4"/>
      <c r="K21" s="4"/>
    </row>
    <row r="22" spans="1:11">
      <c r="A22" s="128" t="s">
        <v>164</v>
      </c>
      <c r="B22" s="4">
        <v>1182</v>
      </c>
      <c r="C22" t="s">
        <v>194</v>
      </c>
      <c r="E22" s="4">
        <v>3000</v>
      </c>
      <c r="F22" s="119"/>
      <c r="H22" s="4"/>
      <c r="I22" s="4"/>
      <c r="J22" s="4"/>
      <c r="K22" s="4"/>
    </row>
    <row r="23" spans="1:11">
      <c r="A23" s="130" t="s">
        <v>165</v>
      </c>
      <c r="B23" s="4">
        <v>635</v>
      </c>
      <c r="C23" t="s">
        <v>194</v>
      </c>
      <c r="E23" s="4">
        <v>3000</v>
      </c>
      <c r="F23" s="119"/>
      <c r="H23" s="4"/>
      <c r="I23" s="4"/>
      <c r="J23" s="4"/>
      <c r="K23" s="4"/>
    </row>
    <row r="24" spans="1:11">
      <c r="A24" s="128" t="s">
        <v>166</v>
      </c>
      <c r="B24" s="4">
        <v>115</v>
      </c>
      <c r="C24" t="s">
        <v>50</v>
      </c>
      <c r="E24" s="119"/>
      <c r="F24" s="4">
        <v>200</v>
      </c>
      <c r="G24" t="s">
        <v>50</v>
      </c>
      <c r="H24" s="4"/>
      <c r="I24" s="4"/>
      <c r="J24" s="4"/>
      <c r="K24" s="4"/>
    </row>
    <row r="25" spans="1:11">
      <c r="A25" s="128" t="s">
        <v>167</v>
      </c>
      <c r="B25" s="4">
        <v>188</v>
      </c>
      <c r="C25" t="s">
        <v>50</v>
      </c>
      <c r="E25" s="119"/>
      <c r="F25" s="4">
        <v>200</v>
      </c>
      <c r="G25" t="s">
        <v>50</v>
      </c>
      <c r="H25" s="4"/>
      <c r="I25" s="4"/>
      <c r="J25" s="4"/>
      <c r="K25" s="4"/>
    </row>
    <row r="26" spans="1:11">
      <c r="A26" s="128" t="s">
        <v>168</v>
      </c>
      <c r="B26" s="4">
        <v>65</v>
      </c>
      <c r="C26" t="s">
        <v>50</v>
      </c>
      <c r="D26" s="4"/>
      <c r="E26" s="119"/>
      <c r="F26" s="4">
        <v>200</v>
      </c>
      <c r="G26" t="s">
        <v>50</v>
      </c>
      <c r="H26" s="4"/>
      <c r="I26" s="4"/>
      <c r="J26" s="4"/>
      <c r="K26" s="4"/>
    </row>
    <row r="27" spans="1:11">
      <c r="A27" s="128" t="s">
        <v>169</v>
      </c>
      <c r="B27" s="4">
        <v>115</v>
      </c>
      <c r="C27" t="s">
        <v>50</v>
      </c>
      <c r="D27" s="4"/>
      <c r="E27" s="119"/>
      <c r="F27" s="4">
        <v>200</v>
      </c>
      <c r="G27" t="s">
        <v>50</v>
      </c>
      <c r="H27" s="4"/>
      <c r="I27" s="4"/>
      <c r="J27" s="4"/>
      <c r="K27" s="4"/>
    </row>
    <row r="28" spans="1:11">
      <c r="A28" s="128" t="s">
        <v>170</v>
      </c>
      <c r="B28" s="4">
        <v>46</v>
      </c>
      <c r="C28" t="s">
        <v>50</v>
      </c>
      <c r="D28" s="4"/>
      <c r="E28" s="119"/>
      <c r="F28" s="4">
        <v>200</v>
      </c>
      <c r="G28" t="s">
        <v>50</v>
      </c>
      <c r="H28" s="4"/>
      <c r="I28" s="4"/>
      <c r="J28" s="4"/>
      <c r="K28" s="4"/>
    </row>
    <row r="29" spans="1:11">
      <c r="A29" s="128" t="s">
        <v>171</v>
      </c>
      <c r="B29" s="4">
        <v>38</v>
      </c>
      <c r="C29" t="s">
        <v>50</v>
      </c>
      <c r="D29" s="4"/>
      <c r="E29" s="119"/>
      <c r="F29" s="4">
        <v>200</v>
      </c>
      <c r="G29" t="s">
        <v>50</v>
      </c>
      <c r="H29" s="4"/>
      <c r="I29" s="4"/>
      <c r="J29" s="4"/>
      <c r="K29" s="4"/>
    </row>
    <row r="30" spans="1:11">
      <c r="A30" s="128" t="s">
        <v>172</v>
      </c>
      <c r="B30" s="4">
        <v>60</v>
      </c>
      <c r="C30" t="s">
        <v>50</v>
      </c>
      <c r="D30" s="4"/>
      <c r="E30" s="119"/>
      <c r="F30" s="4">
        <v>200</v>
      </c>
      <c r="G30" t="s">
        <v>50</v>
      </c>
      <c r="H30" s="4"/>
      <c r="I30" s="4"/>
      <c r="J30" s="4"/>
      <c r="K30" s="4"/>
    </row>
    <row r="31" spans="1:11">
      <c r="A31" s="128" t="s">
        <v>173</v>
      </c>
      <c r="B31" s="4">
        <v>44</v>
      </c>
      <c r="C31" t="s">
        <v>50</v>
      </c>
      <c r="D31" s="4"/>
      <c r="E31" s="119"/>
      <c r="F31" s="4">
        <v>200</v>
      </c>
      <c r="G31" t="s">
        <v>50</v>
      </c>
      <c r="H31" s="4"/>
      <c r="I31" s="4"/>
      <c r="J31" s="4"/>
      <c r="K31" s="4"/>
    </row>
    <row r="32" spans="1:11">
      <c r="A32" s="128" t="s">
        <v>174</v>
      </c>
      <c r="B32" s="4">
        <v>46</v>
      </c>
      <c r="C32" t="s">
        <v>50</v>
      </c>
      <c r="D32" s="4"/>
      <c r="E32" s="119"/>
      <c r="F32" s="119"/>
      <c r="G32" s="4"/>
      <c r="H32" s="4"/>
      <c r="I32" s="4"/>
      <c r="J32" s="4"/>
      <c r="K32" s="4"/>
    </row>
    <row r="33" spans="1:11">
      <c r="A33" s="128" t="s">
        <v>175</v>
      </c>
      <c r="B33" s="4">
        <v>44</v>
      </c>
      <c r="C33" t="s">
        <v>50</v>
      </c>
      <c r="D33" s="4"/>
      <c r="E33" s="119"/>
      <c r="F33" s="4">
        <v>200</v>
      </c>
      <c r="G33" t="s">
        <v>50</v>
      </c>
      <c r="H33" s="4"/>
      <c r="I33" s="4"/>
      <c r="J33" s="4"/>
      <c r="K33" s="4"/>
    </row>
    <row r="34" spans="1:11">
      <c r="A34" s="128" t="s">
        <v>186</v>
      </c>
      <c r="B34" s="4"/>
      <c r="D34" s="4"/>
      <c r="E34" s="4"/>
      <c r="F34" s="4"/>
      <c r="G34" s="4"/>
      <c r="H34" s="4"/>
      <c r="I34" s="4"/>
      <c r="J34" s="4"/>
      <c r="K34" s="4"/>
    </row>
    <row r="35" spans="1:11">
      <c r="B35" s="4"/>
      <c r="D35" s="4"/>
      <c r="E35" s="4"/>
      <c r="F35" s="4"/>
      <c r="G35" s="4"/>
      <c r="H35" s="4"/>
      <c r="I35" s="4"/>
      <c r="J35" s="4"/>
      <c r="K35" s="4"/>
    </row>
    <row r="37" spans="1:11">
      <c r="A37" t="s">
        <v>4</v>
      </c>
      <c r="B37" s="5"/>
      <c r="C37" s="5"/>
    </row>
    <row r="38" spans="1:11">
      <c r="A38" t="s">
        <v>5</v>
      </c>
      <c r="B38" s="7"/>
      <c r="C38" s="7"/>
      <c r="D38" s="16"/>
      <c r="E38" s="16"/>
    </row>
    <row r="39" spans="1:11">
      <c r="A39" t="s">
        <v>6</v>
      </c>
      <c r="D39" s="16"/>
      <c r="E39" s="16"/>
    </row>
    <row r="40" spans="1:11">
      <c r="A40" t="s">
        <v>7</v>
      </c>
      <c r="D40" s="16"/>
      <c r="E40" s="16"/>
    </row>
    <row r="42" spans="1:11">
      <c r="A42" s="15" t="s">
        <v>22</v>
      </c>
    </row>
    <row r="43" spans="1:11">
      <c r="A43" t="s">
        <v>28</v>
      </c>
      <c r="B43" s="16" t="s">
        <v>31</v>
      </c>
      <c r="C43" s="16" t="s">
        <v>32</v>
      </c>
    </row>
    <row r="44" spans="1:11">
      <c r="A44" t="s">
        <v>25</v>
      </c>
      <c r="B44" s="16" t="s">
        <v>31</v>
      </c>
      <c r="C44" s="16" t="s">
        <v>32</v>
      </c>
    </row>
    <row r="45" spans="1:11">
      <c r="A45" t="s">
        <v>26</v>
      </c>
      <c r="B45" s="16" t="s">
        <v>33</v>
      </c>
      <c r="C45" s="16" t="s">
        <v>27</v>
      </c>
    </row>
    <row r="47" spans="1:11">
      <c r="A47" s="15" t="s">
        <v>29</v>
      </c>
    </row>
    <row r="48" spans="1:11">
      <c r="A48" t="s">
        <v>34</v>
      </c>
      <c r="B48">
        <v>20</v>
      </c>
    </row>
    <row r="49" spans="1:2">
      <c r="A49" t="s">
        <v>35</v>
      </c>
      <c r="B49">
        <v>20</v>
      </c>
    </row>
    <row r="50" spans="1:2">
      <c r="A50" t="s">
        <v>38</v>
      </c>
      <c r="B50">
        <v>0</v>
      </c>
    </row>
    <row r="51" spans="1:2">
      <c r="A51" t="s">
        <v>36</v>
      </c>
      <c r="B51">
        <v>20</v>
      </c>
    </row>
    <row r="52" spans="1:2">
      <c r="A52" t="s">
        <v>37</v>
      </c>
      <c r="B52">
        <v>5</v>
      </c>
    </row>
    <row r="53" spans="1:2">
      <c r="A53" t="s">
        <v>39</v>
      </c>
      <c r="B53">
        <v>0</v>
      </c>
    </row>
    <row r="54" spans="1:2">
      <c r="A54" t="s">
        <v>40</v>
      </c>
      <c r="B54">
        <v>5</v>
      </c>
    </row>
    <row r="55" spans="1:2">
      <c r="A55" t="s">
        <v>41</v>
      </c>
      <c r="B55">
        <v>0</v>
      </c>
    </row>
    <row r="57" spans="1:2">
      <c r="A57" t="s">
        <v>43</v>
      </c>
    </row>
    <row r="58" spans="1:2">
      <c r="A58" t="s">
        <v>44</v>
      </c>
    </row>
    <row r="61" spans="1:2">
      <c r="A61" t="s">
        <v>63</v>
      </c>
    </row>
    <row r="62" spans="1:2">
      <c r="A62" t="s">
        <v>64</v>
      </c>
    </row>
    <row r="63" spans="1:2">
      <c r="A63" t="s">
        <v>65</v>
      </c>
    </row>
    <row r="64" spans="1:2">
      <c r="A64" t="s">
        <v>66</v>
      </c>
    </row>
    <row r="65" spans="1:1">
      <c r="A65" t="s">
        <v>67</v>
      </c>
    </row>
    <row r="66" spans="1:1">
      <c r="A66" t="s">
        <v>68</v>
      </c>
    </row>
    <row r="67" spans="1:1">
      <c r="A67" t="s">
        <v>69</v>
      </c>
    </row>
    <row r="68" spans="1:1">
      <c r="A68" t="s">
        <v>70</v>
      </c>
    </row>
    <row r="69" spans="1:1">
      <c r="A69" t="s">
        <v>71</v>
      </c>
    </row>
    <row r="70" spans="1:1">
      <c r="A70" t="s">
        <v>72</v>
      </c>
    </row>
    <row r="71" spans="1:1">
      <c r="A71" t="s">
        <v>73</v>
      </c>
    </row>
    <row r="72" spans="1:1">
      <c r="A72" t="s">
        <v>74</v>
      </c>
    </row>
    <row r="73" spans="1:1">
      <c r="A73" t="s">
        <v>75</v>
      </c>
    </row>
    <row r="74" spans="1:1">
      <c r="A74" t="s">
        <v>76</v>
      </c>
    </row>
    <row r="75" spans="1:1">
      <c r="A75" t="s">
        <v>77</v>
      </c>
    </row>
    <row r="76" spans="1:1">
      <c r="A76" t="s">
        <v>78</v>
      </c>
    </row>
    <row r="77" spans="1:1">
      <c r="A77" t="s">
        <v>79</v>
      </c>
    </row>
    <row r="78" spans="1:1">
      <c r="A78" t="s">
        <v>80</v>
      </c>
    </row>
    <row r="79" spans="1:1">
      <c r="A79" t="s">
        <v>81</v>
      </c>
    </row>
    <row r="80" spans="1:1">
      <c r="A80" t="s">
        <v>82</v>
      </c>
    </row>
    <row r="81" spans="1:1">
      <c r="A81" t="s">
        <v>83</v>
      </c>
    </row>
    <row r="82" spans="1:1">
      <c r="A82" t="s">
        <v>84</v>
      </c>
    </row>
    <row r="83" spans="1:1">
      <c r="A83" t="s">
        <v>85</v>
      </c>
    </row>
    <row r="84" spans="1:1">
      <c r="A84" t="s">
        <v>86</v>
      </c>
    </row>
    <row r="85" spans="1:1">
      <c r="A85" t="s">
        <v>87</v>
      </c>
    </row>
    <row r="86" spans="1:1">
      <c r="A86" t="s">
        <v>88</v>
      </c>
    </row>
    <row r="87" spans="1:1">
      <c r="A87" t="s">
        <v>89</v>
      </c>
    </row>
    <row r="88" spans="1:1">
      <c r="A88" t="s">
        <v>90</v>
      </c>
    </row>
    <row r="89" spans="1:1">
      <c r="A89" t="s">
        <v>91</v>
      </c>
    </row>
    <row r="90" spans="1:1">
      <c r="A90" t="s">
        <v>92</v>
      </c>
    </row>
    <row r="91" spans="1:1">
      <c r="A91" t="s">
        <v>93</v>
      </c>
    </row>
    <row r="92" spans="1:1">
      <c r="A92" t="s">
        <v>94</v>
      </c>
    </row>
    <row r="93" spans="1:1">
      <c r="A93" t="s">
        <v>95</v>
      </c>
    </row>
    <row r="94" spans="1:1">
      <c r="A94" t="s">
        <v>96</v>
      </c>
    </row>
    <row r="95" spans="1:1">
      <c r="A95" t="s">
        <v>97</v>
      </c>
    </row>
    <row r="96" spans="1:1">
      <c r="A96" t="s">
        <v>98</v>
      </c>
    </row>
    <row r="97" spans="1:1">
      <c r="A97" t="s">
        <v>99</v>
      </c>
    </row>
    <row r="98" spans="1:1">
      <c r="A98" t="s">
        <v>100</v>
      </c>
    </row>
    <row r="99" spans="1:1">
      <c r="A99" t="s">
        <v>101</v>
      </c>
    </row>
    <row r="100" spans="1:1">
      <c r="A100" t="s">
        <v>102</v>
      </c>
    </row>
    <row r="101" spans="1:1">
      <c r="A101" t="s">
        <v>103</v>
      </c>
    </row>
    <row r="102" spans="1:1">
      <c r="A102" t="s">
        <v>104</v>
      </c>
    </row>
    <row r="103" spans="1:1">
      <c r="A103" t="s">
        <v>105</v>
      </c>
    </row>
    <row r="104" spans="1:1">
      <c r="A104" t="s">
        <v>106</v>
      </c>
    </row>
    <row r="105" spans="1:1">
      <c r="A105" t="s">
        <v>107</v>
      </c>
    </row>
    <row r="106" spans="1:1">
      <c r="A106" t="s">
        <v>108</v>
      </c>
    </row>
    <row r="107" spans="1:1">
      <c r="A107" t="s">
        <v>109</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（はじめにお読みください）本申請書の使い方、申請の手順</vt:lpstr>
      <vt:lpstr>実績額一覧</vt:lpstr>
      <vt:lpstr>個票1</vt:lpstr>
      <vt:lpstr>職員表</vt:lpstr>
      <vt:lpstr>計算用</vt:lpstr>
      <vt:lpstr>個票1!Print_Area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東口 卓央</dc:creator>
  <cp:lastModifiedBy>東口 卓央</cp:lastModifiedBy>
  <cp:lastPrinted>2020-07-18T22:39:02Z</cp:lastPrinted>
  <dcterms:created xsi:type="dcterms:W3CDTF">2018-06-19T01:27:02Z</dcterms:created>
  <dcterms:modified xsi:type="dcterms:W3CDTF">2020-09-09T02:25:43Z</dcterms:modified>
</cp:coreProperties>
</file>