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12_北栄町\"/>
    </mc:Choice>
  </mc:AlternateContent>
  <workbookProtection workbookAlgorithmName="SHA-512" workbookHashValue="NiB3iVVH0xFsOqXhyhQ28TyUl2fnKDr7fZT3p1TnQdTGggUCKMV1yFr6/xJXamcY8nA+R6GDrRlrg3XgTyGvPg==" workbookSaltValue="xb1Re+R3t0mrsdNMAlUQJA==" workbookSpinCount="100000" lockStructure="1"/>
  <bookViews>
    <workbookView xWindow="0" yWindow="0" windowWidth="28800" windowHeight="11910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<sst xmlns="http://schemas.openxmlformats.org/spreadsheetml/2006/main" count="220" uniqueCount="107">
  <si>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</si>
  <si>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</si>
  <si>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</si>
  <si>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</si>
  <si>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</si>
  <si>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</si>
  <si>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</si>
  <si>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</si>
  <si>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</si>
  <si>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</si>
  <si>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</si>
  <si>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</si>
  <si>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</si>
  <si>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</si>
  <si>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</si>
  <si>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</si>
  <si>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</si>
  <si>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</si>
  <si>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</si>
  <si>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</si>
  <si>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</si>
  <si>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</si>
  <si>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</si>
  <si>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</si>
  <si>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</si>
  <si>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</si>
  <si>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</si>
  <si>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</si>
  <si>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</si>
  <si>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</si>
  <si>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</si>
  <si>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</si>
  <si>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</si>
  <si>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</si>
  <si>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</si>
  <si>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</si>
  <si>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</si>
  <si>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</si>
  <si>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</si>
  <si>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</si>
  <si>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</si>
  <si>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</si>
  <si>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</si>
  <si>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</si>
  <si>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</si>
  <si>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</si>
  <si>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</si>
  <si>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</si>
  <si>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</si>
  <si>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</si>
  <si>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</si>
  <si>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</si>
  <si>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</si>
  <si>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</si>
  <si>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</si>
  <si>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</si>
  <si>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</si>
  <si>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</si>
  <si>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</si>
  <si>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</si>
  <si>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</si>
  <si>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</si>
  <si>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</si>
  <si>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</si>
  <si>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</si>
  <si>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</si>
  <si>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</si>
  <si>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</si>
  <si>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</si>
  <si>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</si>
  <si>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</si>
  <si>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</si>
  <si>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</si>
  <si>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</si>
  <si>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</si>
  <si>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</si>
  <si>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</si>
  <si>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</si>
  <si>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</si>
  <si>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</si>
  <si>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</si>
  <si>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</si>
  <si>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</si>
  <si>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</si>
  <si>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</si>
  <si>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</si>
  <si>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</si>
  <si>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</si>
  <si>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</si>
  <si>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</si>
  <si>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</si>
  <si>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</si>
  <si>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北栄町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</si>
  <si>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</si>
  <si>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</si>
  <si>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</si>
  <si>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</si>
  <si>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</si>
  <si>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</si>
  <si>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</si>
  <si>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</si>
  <si>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</si>
  <si>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</si>
  <si>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</si>
  <si>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・北栄町の水道事業は、現在のところ経営上の問題はなく、健全であると判断できる。
　しかしながら、今後、人口減の影響による収益の低下、さらに施設等の老朽化による維持管理費等の増額も見込まれ、企業債等に依存せざるをえない厳しい状況も予想される。
　以上のことから、今後、施設の更新、整備や耐震化等を進めていく上において、施設利用率、有収率の向上を念頭に置きながら、より適切かつ効率的な計画を検討する必要があると考える。</t>
    <phoneticPr fontId="4"/>
  </si>
  <si>
    <t xml:space="preserve">・「①有形固定資産減価償却率」は、年々増加傾向にあり、資産の老朽化度合は今後も上がると予想される。（法定耐用年数に近い資産が増加する見込みである。）
</t>
    <phoneticPr fontId="4"/>
  </si>
  <si>
    <t xml:space="preserve">・北栄町の水道事業は、「①経常収支比率」と「⑤料金回収率」の数値より、給水収益等で給水に係る費用が十分に賄えており、類似団体の平均値と比較しても高い数値であり、健全な経営ができている。
・「②累積欠損金比率」も発生しておらず、経営上問題はない。
・「③流動比率」で短期的な債務に対する支払能力はある(100%以上）と表示されており、現金について言えば、年々増加傾向にある。
・「④企業債残高対給水収益比率」は、類似団体の平均値を下回っており、企業債への依存度が比較的低く、投資規模が適正であることがうかがえる。
・一方で「⑥給水原価」は、全国平均と類似団体より低い状態にあるが、今後、適正な料金回収率や投資の効率化・維持管理費等の削減といった部分においては検討が必要である。
・「⑦施設利用率」は年々減少傾向にあり、人口減に伴うものと考えられるが、そもそも施設が遊休状態ではないのかの分析も必要である。
・「⑧有収率」は高い状況にあり、施設稼働が収益に反映され、良好な状況である。
</t>
    <rPh sb="214" eb="216">
      <t>シタマワ</t>
    </rPh>
    <rPh sb="221" eb="223">
      <t>キギョウ</t>
    </rPh>
    <rPh sb="223" eb="224">
      <t>サイ</t>
    </rPh>
    <rPh sb="226" eb="229">
      <t>イゾンド</t>
    </rPh>
    <rPh sb="230" eb="233">
      <t>ヒカクテキ</t>
    </rPh>
    <rPh sb="233" eb="234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</si>
</sst>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1.95</c:v>
                </c:pt>
                <c:pt idx="1">
                  <c:v>0.53</c:v>
                </c:pt>
                <c:pt idx="2">
                  <c:v>0.86</c:v>
                </c:pt>
                <c:pt idx="3">
                  <c:v>1.19</c:v>
                </c:pt>
                <c:pt idx="4">
                  <c:v>0.94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AD-42F4-87EE-F63BF3D18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03808"/>
        <c:axId val="29240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0.99</c:v>
                </c:pt>
                <c:pt idx="2">
                  <c:v>0.71</c:v>
                </c:pt>
                <c:pt idx="3">
                  <c:v>0.54</c:v>
                </c:pt>
                <c:pt idx="4">
                  <c:v>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AD-42F4-87EE-F63BF3D18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03808"/>
        <c:axId val="292401456"/>
      </c:lineChart>
      <c:dateAx>
        <c:axId val="29240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401456"/>
        <c:crosses val="autoZero"/>
        <c:auto val="1"/>
        <c:lblOffset val="100"/>
        <c:baseTimeUnit val="years"/>
      </c:dateAx>
      <c:valAx>
        <c:axId val="29240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40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57.33</c:v>
                </c:pt>
                <c:pt idx="1">
                  <c:v>56.84</c:v>
                </c:pt>
                <c:pt idx="2">
                  <c:v>55.71</c:v>
                </c:pt>
                <c:pt idx="3">
                  <c:v>54.87</c:v>
                </c:pt>
                <c:pt idx="4">
                  <c:v>53.75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FD-4398-B248-AA20394D7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95368"/>
        <c:axId val="384096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55.13</c:v>
                </c:pt>
                <c:pt idx="1">
                  <c:v>54.77</c:v>
                </c:pt>
                <c:pt idx="2">
                  <c:v>54.92</c:v>
                </c:pt>
                <c:pt idx="3">
                  <c:v>55.63</c:v>
                </c:pt>
                <c:pt idx="4">
                  <c:v>55.22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FD-4398-B248-AA20394D7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95368"/>
        <c:axId val="384096152"/>
      </c:lineChart>
      <c:dateAx>
        <c:axId val="384095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096152"/>
        <c:crosses val="autoZero"/>
        <c:auto val="1"/>
        <c:lblOffset val="100"/>
        <c:baseTimeUnit val="years"/>
      </c:dateAx>
      <c:valAx>
        <c:axId val="384096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095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80.03</c:v>
                </c:pt>
                <c:pt idx="1">
                  <c:v>80.05</c:v>
                </c:pt>
                <c:pt idx="2">
                  <c:v>82.2</c:v>
                </c:pt>
                <c:pt idx="3">
                  <c:v>82.07</c:v>
                </c:pt>
                <c:pt idx="4">
                  <c:v>85.54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F8-48E5-845D-284252F57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95760"/>
        <c:axId val="38409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</c:v>
                </c:pt>
                <c:pt idx="1">
                  <c:v>82.89</c:v>
                </c:pt>
                <c:pt idx="2">
                  <c:v>82.66</c:v>
                </c:pt>
                <c:pt idx="3">
                  <c:v>82.04</c:v>
                </c:pt>
                <c:pt idx="4">
                  <c:v>80.930000000000007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F8-48E5-845D-284252F57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95760"/>
        <c:axId val="384094976"/>
      </c:lineChart>
      <c:dateAx>
        <c:axId val="38409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094976"/>
        <c:crosses val="autoZero"/>
        <c:auto val="1"/>
        <c:lblOffset val="100"/>
        <c:baseTimeUnit val="years"/>
      </c:dateAx>
      <c:valAx>
        <c:axId val="38409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09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128.55000000000001</c:v>
                </c:pt>
                <c:pt idx="1">
                  <c:v>122.21</c:v>
                </c:pt>
                <c:pt idx="2">
                  <c:v>128.37</c:v>
                </c:pt>
                <c:pt idx="3">
                  <c:v>123.39</c:v>
                </c:pt>
                <c:pt idx="4">
                  <c:v>124.45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17-4793-92C8-27E806480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03024"/>
        <c:axId val="292400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111.21</c:v>
                </c:pt>
                <c:pt idx="2">
                  <c:v>111.71</c:v>
                </c:pt>
                <c:pt idx="3">
                  <c:v>110.05</c:v>
                </c:pt>
                <c:pt idx="4">
                  <c:v>108.76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17-4793-92C8-27E806480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03024"/>
        <c:axId val="292400280"/>
      </c:lineChart>
      <c:dateAx>
        <c:axId val="29240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400280"/>
        <c:crosses val="autoZero"/>
        <c:auto val="1"/>
        <c:lblOffset val="100"/>
        <c:baseTimeUnit val="years"/>
      </c:dateAx>
      <c:valAx>
        <c:axId val="292400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40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43.31</c:v>
                </c:pt>
                <c:pt idx="1">
                  <c:v>44.79</c:v>
                </c:pt>
                <c:pt idx="2">
                  <c:v>46.26</c:v>
                </c:pt>
                <c:pt idx="3">
                  <c:v>47.44</c:v>
                </c:pt>
                <c:pt idx="4">
                  <c:v>48.24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D2-40D6-9872-6A17B9B5C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05376"/>
        <c:axId val="29239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46.66</c:v>
                </c:pt>
                <c:pt idx="1">
                  <c:v>47.46</c:v>
                </c:pt>
                <c:pt idx="2">
                  <c:v>48.49</c:v>
                </c:pt>
                <c:pt idx="3">
                  <c:v>48.05</c:v>
                </c:pt>
                <c:pt idx="4">
                  <c:v>47.97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D2-40D6-9872-6A17B9B5C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05376"/>
        <c:axId val="292399104"/>
      </c:lineChart>
      <c:dateAx>
        <c:axId val="29240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399104"/>
        <c:crosses val="autoZero"/>
        <c:auto val="1"/>
        <c:lblOffset val="100"/>
        <c:baseTimeUnit val="years"/>
      </c:dateAx>
      <c:valAx>
        <c:axId val="29239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40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3.43</c:v>
                </c:pt>
                <c:pt idx="1">
                  <c:v>4.45</c:v>
                </c:pt>
                <c:pt idx="2">
                  <c:v>4.4400000000000004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1C-4EE2-B3AE-F47EB22CF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04200"/>
        <c:axId val="29239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9.85</c:v>
                </c:pt>
                <c:pt idx="1">
                  <c:v>9.7100000000000009</c:v>
                </c:pt>
                <c:pt idx="2">
                  <c:v>12.79</c:v>
                </c:pt>
                <c:pt idx="3">
                  <c:v>13.39</c:v>
                </c:pt>
                <c:pt idx="4">
                  <c:v>15.33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1C-4EE2-B3AE-F47EB22CF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04200"/>
        <c:axId val="292398320"/>
      </c:lineChart>
      <c:dateAx>
        <c:axId val="292404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398320"/>
        <c:crosses val="autoZero"/>
        <c:auto val="1"/>
        <c:lblOffset val="100"/>
        <c:baseTimeUnit val="years"/>
      </c:dateAx>
      <c:valAx>
        <c:axId val="29239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404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F1-4AFD-82E3-2C71E1707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70688"/>
        <c:axId val="29297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2.8</c:v>
                </c:pt>
                <c:pt idx="1">
                  <c:v>1.93</c:v>
                </c:pt>
                <c:pt idx="2">
                  <c:v>1.72</c:v>
                </c:pt>
                <c:pt idx="3">
                  <c:v>2.64</c:v>
                </c:pt>
                <c:pt idx="4">
                  <c:v>7.48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F1-4AFD-82E3-2C71E1707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70688"/>
        <c:axId val="292971472"/>
      </c:lineChart>
      <c:dateAx>
        <c:axId val="29297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971472"/>
        <c:crosses val="autoZero"/>
        <c:auto val="1"/>
        <c:lblOffset val="100"/>
        <c:baseTimeUnit val="years"/>
      </c:dateAx>
      <c:valAx>
        <c:axId val="292971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97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110.95</c:v>
                </c:pt>
                <c:pt idx="1">
                  <c:v>109.44</c:v>
                </c:pt>
                <c:pt idx="2">
                  <c:v>136.82</c:v>
                </c:pt>
                <c:pt idx="3">
                  <c:v>156.41999999999999</c:v>
                </c:pt>
                <c:pt idx="4">
                  <c:v>186.17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8D-45D8-82F6-BB60DE6E3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66376"/>
        <c:axId val="29297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381.53</c:v>
                </c:pt>
                <c:pt idx="1">
                  <c:v>391.54</c:v>
                </c:pt>
                <c:pt idx="2">
                  <c:v>384.34</c:v>
                </c:pt>
                <c:pt idx="3">
                  <c:v>359.47</c:v>
                </c:pt>
                <c:pt idx="4">
                  <c:v>359.7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8D-45D8-82F6-BB60DE6E3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66376"/>
        <c:axId val="292973040"/>
      </c:lineChart>
      <c:dateAx>
        <c:axId val="29296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973040"/>
        <c:crosses val="autoZero"/>
        <c:auto val="1"/>
        <c:lblOffset val="100"/>
        <c:baseTimeUnit val="years"/>
      </c:dateAx>
      <c:valAx>
        <c:axId val="292973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96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511.75</c:v>
                </c:pt>
                <c:pt idx="1">
                  <c:v>477.08</c:v>
                </c:pt>
                <c:pt idx="2">
                  <c:v>450.95</c:v>
                </c:pt>
                <c:pt idx="3">
                  <c:v>438.59</c:v>
                </c:pt>
                <c:pt idx="4">
                  <c:v>428.51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05-4C0D-AE90-033883461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72648"/>
        <c:axId val="292973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393.27</c:v>
                </c:pt>
                <c:pt idx="1">
                  <c:v>386.97</c:v>
                </c:pt>
                <c:pt idx="2">
                  <c:v>380.58</c:v>
                </c:pt>
                <c:pt idx="3">
                  <c:v>401.79</c:v>
                </c:pt>
                <c:pt idx="4">
                  <c:v>447.01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05-4C0D-AE90-033883461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72648"/>
        <c:axId val="292973432"/>
      </c:lineChart>
      <c:dateAx>
        <c:axId val="292972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973432"/>
        <c:crosses val="autoZero"/>
        <c:auto val="1"/>
        <c:lblOffset val="100"/>
        <c:baseTimeUnit val="years"/>
      </c:dateAx>
      <c:valAx>
        <c:axId val="292973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972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133.01</c:v>
                </c:pt>
                <c:pt idx="1">
                  <c:v>125.3</c:v>
                </c:pt>
                <c:pt idx="2">
                  <c:v>132.11000000000001</c:v>
                </c:pt>
                <c:pt idx="3">
                  <c:v>126.45</c:v>
                </c:pt>
                <c:pt idx="4">
                  <c:v>128.09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31-4992-BB70-EDDF48336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68728"/>
        <c:axId val="29296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100.47</c:v>
                </c:pt>
                <c:pt idx="1">
                  <c:v>101.72</c:v>
                </c:pt>
                <c:pt idx="2">
                  <c:v>102.38</c:v>
                </c:pt>
                <c:pt idx="3">
                  <c:v>100.12</c:v>
                </c:pt>
                <c:pt idx="4">
                  <c:v>95.81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31-4992-BB70-EDDF48336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68728"/>
        <c:axId val="292969120"/>
      </c:lineChart>
      <c:dateAx>
        <c:axId val="292968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969120"/>
        <c:crosses val="autoZero"/>
        <c:auto val="1"/>
        <c:lblOffset val="100"/>
        <c:baseTimeUnit val="years"/>
      </c:dateAx>
      <c:valAx>
        <c:axId val="29296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968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114.58</c:v>
                </c:pt>
                <c:pt idx="1">
                  <c:v>121.36</c:v>
                </c:pt>
                <c:pt idx="2">
                  <c:v>115.21</c:v>
                </c:pt>
                <c:pt idx="3">
                  <c:v>120.39</c:v>
                </c:pt>
                <c:pt idx="4">
                  <c:v>119.03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8-4AC1-8348-D6918407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89880"/>
        <c:axId val="38409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169.82</c:v>
                </c:pt>
                <c:pt idx="1">
                  <c:v>168.2</c:v>
                </c:pt>
                <c:pt idx="2">
                  <c:v>168.67</c:v>
                </c:pt>
                <c:pt idx="3">
                  <c:v>174.97</c:v>
                </c:pt>
                <c:pt idx="4">
                  <c:v>189.58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F8-4AC1-8348-D6918407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89880"/>
        <c:axId val="384097328"/>
      </c:lineChart>
      <c:dateAx>
        <c:axId val="384089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097328"/>
        <c:crosses val="autoZero"/>
        <c:auto val="1"/>
        <c:lblOffset val="100"/>
        <c:baseTimeUnit val="years"/>
      </c:dateAx>
      <c:valAx>
        <c:axId val="38409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089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90" zoomScaleNormal="90" workbookViewId="0">
      <selection activeCell="F12" sqref="F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鳥取県　北栄町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A7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15119</v>
      </c>
      <c r="AM8" s="60"/>
      <c r="AN8" s="60"/>
      <c r="AO8" s="60"/>
      <c r="AP8" s="60"/>
      <c r="AQ8" s="60"/>
      <c r="AR8" s="60"/>
      <c r="AS8" s="60"/>
      <c r="AT8" s="51">
        <f>データ!$S$6</f>
        <v>56.94</v>
      </c>
      <c r="AU8" s="52"/>
      <c r="AV8" s="52"/>
      <c r="AW8" s="52"/>
      <c r="AX8" s="52"/>
      <c r="AY8" s="52"/>
      <c r="AZ8" s="52"/>
      <c r="BA8" s="52"/>
      <c r="BB8" s="53">
        <f>データ!$T$6</f>
        <v>265.52999999999997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66.510000000000005</v>
      </c>
      <c r="J10" s="52"/>
      <c r="K10" s="52"/>
      <c r="L10" s="52"/>
      <c r="M10" s="52"/>
      <c r="N10" s="52"/>
      <c r="O10" s="63"/>
      <c r="P10" s="53">
        <f>データ!$P$6</f>
        <v>99.44</v>
      </c>
      <c r="Q10" s="53"/>
      <c r="R10" s="53"/>
      <c r="S10" s="53"/>
      <c r="T10" s="53"/>
      <c r="U10" s="53"/>
      <c r="V10" s="53"/>
      <c r="W10" s="60">
        <f>データ!$Q$6</f>
        <v>2970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14960</v>
      </c>
      <c r="AM10" s="60"/>
      <c r="AN10" s="60"/>
      <c r="AO10" s="60"/>
      <c r="AP10" s="60"/>
      <c r="AQ10" s="60"/>
      <c r="AR10" s="60"/>
      <c r="AS10" s="60"/>
      <c r="AT10" s="51">
        <f>データ!$V$6</f>
        <v>56.94</v>
      </c>
      <c r="AU10" s="52"/>
      <c r="AV10" s="52"/>
      <c r="AW10" s="52"/>
      <c r="AX10" s="52"/>
      <c r="AY10" s="52"/>
      <c r="AZ10" s="52"/>
      <c r="BA10" s="52"/>
      <c r="BB10" s="53">
        <f>データ!$W$6</f>
        <v>262.73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106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105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104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rFGRUJS7t/RBzpwNL1CZY6FIfi0TA/xNCg2d2Nr2az4SSVhOhgWsQi+9RVbvoTVmfib5hsnOo3oBd80d6ZjhKA==" saltValue="Z45YHcEvxya55DDbwArk/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27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53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55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56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57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58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59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60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61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62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63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2018</v>
      </c>
      <c r="C6" s="34">
        <f t="shared" ref="C6:W6" si="3">C7</f>
        <v>313726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鳥取県　北栄町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66.510000000000005</v>
      </c>
      <c r="P6" s="35">
        <f t="shared" si="3"/>
        <v>99.44</v>
      </c>
      <c r="Q6" s="35">
        <f t="shared" si="3"/>
        <v>2970</v>
      </c>
      <c r="R6" s="35">
        <f t="shared" si="3"/>
        <v>15119</v>
      </c>
      <c r="S6" s="35">
        <f t="shared" si="3"/>
        <v>56.94</v>
      </c>
      <c r="T6" s="35">
        <f t="shared" si="3"/>
        <v>265.52999999999997</v>
      </c>
      <c r="U6" s="35">
        <f t="shared" si="3"/>
        <v>14960</v>
      </c>
      <c r="V6" s="35">
        <f t="shared" si="3"/>
        <v>56.94</v>
      </c>
      <c r="W6" s="35">
        <f t="shared" si="3"/>
        <v>262.73</v>
      </c>
      <c r="X6" s="36">
        <f>IF(X7="",NA(),X7)</f>
        <v>128.55000000000001</v>
      </c>
      <c r="Y6" s="36">
        <f t="shared" ref="Y6:AG6" si="4">IF(Y7="",NA(),Y7)</f>
        <v>122.21</v>
      </c>
      <c r="Z6" s="36">
        <f t="shared" si="4"/>
        <v>128.37</v>
      </c>
      <c r="AA6" s="36">
        <f t="shared" si="4"/>
        <v>123.39</v>
      </c>
      <c r="AB6" s="36">
        <f t="shared" si="4"/>
        <v>124.45</v>
      </c>
      <c r="AC6" s="36">
        <f t="shared" si="4"/>
        <v>110.01</v>
      </c>
      <c r="AD6" s="36">
        <f t="shared" si="4"/>
        <v>111.21</v>
      </c>
      <c r="AE6" s="36">
        <f t="shared" si="4"/>
        <v>111.71</v>
      </c>
      <c r="AF6" s="36">
        <f t="shared" si="4"/>
        <v>110.05</v>
      </c>
      <c r="AG6" s="36">
        <f t="shared" si="4"/>
        <v>108.76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2.8</v>
      </c>
      <c r="AO6" s="36">
        <f t="shared" si="5"/>
        <v>1.93</v>
      </c>
      <c r="AP6" s="36">
        <f t="shared" si="5"/>
        <v>1.72</v>
      </c>
      <c r="AQ6" s="36">
        <f t="shared" si="5"/>
        <v>2.64</v>
      </c>
      <c r="AR6" s="36">
        <f t="shared" si="5"/>
        <v>7.48</v>
      </c>
      <c r="AS6" s="35" t="str">
        <f>IF(AS7="","",IF(AS7="-","【-】","【"&amp;SUBSTITUTE(TEXT(AS7,"#,##0.00"),"-","△")&amp;"】"))</f>
        <v>【1.05】</v>
      </c>
      <c r="AT6" s="36">
        <f>IF(AT7="",NA(),AT7)</f>
        <v>110.95</v>
      </c>
      <c r="AU6" s="36">
        <f t="shared" ref="AU6:BC6" si="6">IF(AU7="",NA(),AU7)</f>
        <v>109.44</v>
      </c>
      <c r="AV6" s="36">
        <f t="shared" si="6"/>
        <v>136.82</v>
      </c>
      <c r="AW6" s="36">
        <f t="shared" si="6"/>
        <v>156.41999999999999</v>
      </c>
      <c r="AX6" s="36">
        <f t="shared" si="6"/>
        <v>186.17</v>
      </c>
      <c r="AY6" s="36">
        <f t="shared" si="6"/>
        <v>381.53</v>
      </c>
      <c r="AZ6" s="36">
        <f t="shared" si="6"/>
        <v>391.54</v>
      </c>
      <c r="BA6" s="36">
        <f t="shared" si="6"/>
        <v>384.34</v>
      </c>
      <c r="BB6" s="36">
        <f t="shared" si="6"/>
        <v>359.47</v>
      </c>
      <c r="BC6" s="36">
        <f t="shared" si="6"/>
        <v>359.7</v>
      </c>
      <c r="BD6" s="35" t="str">
        <f>IF(BD7="","",IF(BD7="-","【-】","【"&amp;SUBSTITUTE(TEXT(BD7,"#,##0.00"),"-","△")&amp;"】"))</f>
        <v>【261.93】</v>
      </c>
      <c r="BE6" s="36">
        <f>IF(BE7="",NA(),BE7)</f>
        <v>511.75</v>
      </c>
      <c r="BF6" s="36">
        <f t="shared" ref="BF6:BN6" si="7">IF(BF7="",NA(),BF7)</f>
        <v>477.08</v>
      </c>
      <c r="BG6" s="36">
        <f t="shared" si="7"/>
        <v>450.95</v>
      </c>
      <c r="BH6" s="36">
        <f t="shared" si="7"/>
        <v>438.59</v>
      </c>
      <c r="BI6" s="36">
        <f t="shared" si="7"/>
        <v>428.51</v>
      </c>
      <c r="BJ6" s="36">
        <f t="shared" si="7"/>
        <v>393.27</v>
      </c>
      <c r="BK6" s="36">
        <f t="shared" si="7"/>
        <v>386.97</v>
      </c>
      <c r="BL6" s="36">
        <f t="shared" si="7"/>
        <v>380.58</v>
      </c>
      <c r="BM6" s="36">
        <f t="shared" si="7"/>
        <v>401.79</v>
      </c>
      <c r="BN6" s="36">
        <f t="shared" si="7"/>
        <v>447.01</v>
      </c>
      <c r="BO6" s="35" t="str">
        <f>IF(BO7="","",IF(BO7="-","【-】","【"&amp;SUBSTITUTE(TEXT(BO7,"#,##0.00"),"-","△")&amp;"】"))</f>
        <v>【270.46】</v>
      </c>
      <c r="BP6" s="36">
        <f>IF(BP7="",NA(),BP7)</f>
        <v>133.01</v>
      </c>
      <c r="BQ6" s="36">
        <f t="shared" ref="BQ6:BY6" si="8">IF(BQ7="",NA(),BQ7)</f>
        <v>125.3</v>
      </c>
      <c r="BR6" s="36">
        <f t="shared" si="8"/>
        <v>132.11000000000001</v>
      </c>
      <c r="BS6" s="36">
        <f t="shared" si="8"/>
        <v>126.45</v>
      </c>
      <c r="BT6" s="36">
        <f t="shared" si="8"/>
        <v>128.09</v>
      </c>
      <c r="BU6" s="36">
        <f t="shared" si="8"/>
        <v>100.47</v>
      </c>
      <c r="BV6" s="36">
        <f t="shared" si="8"/>
        <v>101.72</v>
      </c>
      <c r="BW6" s="36">
        <f t="shared" si="8"/>
        <v>102.38</v>
      </c>
      <c r="BX6" s="36">
        <f t="shared" si="8"/>
        <v>100.12</v>
      </c>
      <c r="BY6" s="36">
        <f t="shared" si="8"/>
        <v>95.81</v>
      </c>
      <c r="BZ6" s="35" t="str">
        <f>IF(BZ7="","",IF(BZ7="-","【-】","【"&amp;SUBSTITUTE(TEXT(BZ7,"#,##0.00"),"-","△")&amp;"】"))</f>
        <v>【103.91】</v>
      </c>
      <c r="CA6" s="36">
        <f>IF(CA7="",NA(),CA7)</f>
        <v>114.58</v>
      </c>
      <c r="CB6" s="36">
        <f t="shared" ref="CB6:CJ6" si="9">IF(CB7="",NA(),CB7)</f>
        <v>121.36</v>
      </c>
      <c r="CC6" s="36">
        <f t="shared" si="9"/>
        <v>115.21</v>
      </c>
      <c r="CD6" s="36">
        <f t="shared" si="9"/>
        <v>120.39</v>
      </c>
      <c r="CE6" s="36">
        <f t="shared" si="9"/>
        <v>119.03</v>
      </c>
      <c r="CF6" s="36">
        <f t="shared" si="9"/>
        <v>169.82</v>
      </c>
      <c r="CG6" s="36">
        <f t="shared" si="9"/>
        <v>168.2</v>
      </c>
      <c r="CH6" s="36">
        <f t="shared" si="9"/>
        <v>168.67</v>
      </c>
      <c r="CI6" s="36">
        <f t="shared" si="9"/>
        <v>174.97</v>
      </c>
      <c r="CJ6" s="36">
        <f t="shared" si="9"/>
        <v>189.58</v>
      </c>
      <c r="CK6" s="35" t="str">
        <f>IF(CK7="","",IF(CK7="-","【-】","【"&amp;SUBSTITUTE(TEXT(CK7,"#,##0.00"),"-","△")&amp;"】"))</f>
        <v>【167.11】</v>
      </c>
      <c r="CL6" s="36">
        <f>IF(CL7="",NA(),CL7)</f>
        <v>57.33</v>
      </c>
      <c r="CM6" s="36">
        <f t="shared" ref="CM6:CU6" si="10">IF(CM7="",NA(),CM7)</f>
        <v>56.84</v>
      </c>
      <c r="CN6" s="36">
        <f t="shared" si="10"/>
        <v>55.71</v>
      </c>
      <c r="CO6" s="36">
        <f t="shared" si="10"/>
        <v>54.87</v>
      </c>
      <c r="CP6" s="36">
        <f t="shared" si="10"/>
        <v>53.75</v>
      </c>
      <c r="CQ6" s="36">
        <f t="shared" si="10"/>
        <v>55.13</v>
      </c>
      <c r="CR6" s="36">
        <f t="shared" si="10"/>
        <v>54.77</v>
      </c>
      <c r="CS6" s="36">
        <f t="shared" si="10"/>
        <v>54.92</v>
      </c>
      <c r="CT6" s="36">
        <f t="shared" si="10"/>
        <v>55.63</v>
      </c>
      <c r="CU6" s="36">
        <f t="shared" si="10"/>
        <v>55.22</v>
      </c>
      <c r="CV6" s="35" t="str">
        <f>IF(CV7="","",IF(CV7="-","【-】","【"&amp;SUBSTITUTE(TEXT(CV7,"#,##0.00"),"-","△")&amp;"】"))</f>
        <v>【60.27】</v>
      </c>
      <c r="CW6" s="36">
        <f>IF(CW7="",NA(),CW7)</f>
        <v>80.03</v>
      </c>
      <c r="CX6" s="36">
        <f t="shared" ref="CX6:DF6" si="11">IF(CX7="",NA(),CX7)</f>
        <v>80.05</v>
      </c>
      <c r="CY6" s="36">
        <f t="shared" si="11"/>
        <v>82.2</v>
      </c>
      <c r="CZ6" s="36">
        <f t="shared" si="11"/>
        <v>82.07</v>
      </c>
      <c r="DA6" s="36">
        <f t="shared" si="11"/>
        <v>85.54</v>
      </c>
      <c r="DB6" s="36">
        <f t="shared" si="11"/>
        <v>83</v>
      </c>
      <c r="DC6" s="36">
        <f t="shared" si="11"/>
        <v>82.89</v>
      </c>
      <c r="DD6" s="36">
        <f t="shared" si="11"/>
        <v>82.66</v>
      </c>
      <c r="DE6" s="36">
        <f t="shared" si="11"/>
        <v>82.04</v>
      </c>
      <c r="DF6" s="36">
        <f t="shared" si="11"/>
        <v>80.930000000000007</v>
      </c>
      <c r="DG6" s="35" t="str">
        <f>IF(DG7="","",IF(DG7="-","【-】","【"&amp;SUBSTITUTE(TEXT(DG7,"#,##0.00"),"-","△")&amp;"】"))</f>
        <v>【89.92】</v>
      </c>
      <c r="DH6" s="36">
        <f>IF(DH7="",NA(),DH7)</f>
        <v>43.31</v>
      </c>
      <c r="DI6" s="36">
        <f t="shared" ref="DI6:DQ6" si="12">IF(DI7="",NA(),DI7)</f>
        <v>44.79</v>
      </c>
      <c r="DJ6" s="36">
        <f t="shared" si="12"/>
        <v>46.26</v>
      </c>
      <c r="DK6" s="36">
        <f t="shared" si="12"/>
        <v>47.44</v>
      </c>
      <c r="DL6" s="36">
        <f t="shared" si="12"/>
        <v>48.24</v>
      </c>
      <c r="DM6" s="36">
        <f t="shared" si="12"/>
        <v>46.66</v>
      </c>
      <c r="DN6" s="36">
        <f t="shared" si="12"/>
        <v>47.46</v>
      </c>
      <c r="DO6" s="36">
        <f t="shared" si="12"/>
        <v>48.49</v>
      </c>
      <c r="DP6" s="36">
        <f t="shared" si="12"/>
        <v>48.05</v>
      </c>
      <c r="DQ6" s="36">
        <f t="shared" si="12"/>
        <v>47.97</v>
      </c>
      <c r="DR6" s="35" t="str">
        <f>IF(DR7="","",IF(DR7="-","【-】","【"&amp;SUBSTITUTE(TEXT(DR7,"#,##0.00"),"-","△")&amp;"】"))</f>
        <v>【48.85】</v>
      </c>
      <c r="DS6" s="36">
        <f>IF(DS7="",NA(),DS7)</f>
        <v>3.43</v>
      </c>
      <c r="DT6" s="36">
        <f t="shared" ref="DT6:EB6" si="13">IF(DT7="",NA(),DT7)</f>
        <v>4.45</v>
      </c>
      <c r="DU6" s="36">
        <f t="shared" si="13"/>
        <v>4.4400000000000004</v>
      </c>
      <c r="DV6" s="35">
        <f t="shared" si="13"/>
        <v>0</v>
      </c>
      <c r="DW6" s="35">
        <f t="shared" si="13"/>
        <v>0</v>
      </c>
      <c r="DX6" s="36">
        <f t="shared" si="13"/>
        <v>9.85</v>
      </c>
      <c r="DY6" s="36">
        <f t="shared" si="13"/>
        <v>9.7100000000000009</v>
      </c>
      <c r="DZ6" s="36">
        <f t="shared" si="13"/>
        <v>12.79</v>
      </c>
      <c r="EA6" s="36">
        <f t="shared" si="13"/>
        <v>13.39</v>
      </c>
      <c r="EB6" s="36">
        <f t="shared" si="13"/>
        <v>15.33</v>
      </c>
      <c r="EC6" s="35" t="str">
        <f>IF(EC7="","",IF(EC7="-","【-】","【"&amp;SUBSTITUTE(TEXT(EC7,"#,##0.00"),"-","△")&amp;"】"))</f>
        <v>【17.80】</v>
      </c>
      <c r="ED6" s="36">
        <f>IF(ED7="",NA(),ED7)</f>
        <v>1.95</v>
      </c>
      <c r="EE6" s="36">
        <f t="shared" ref="EE6:EM6" si="14">IF(EE7="",NA(),EE7)</f>
        <v>0.53</v>
      </c>
      <c r="EF6" s="36">
        <f t="shared" si="14"/>
        <v>0.86</v>
      </c>
      <c r="EG6" s="36">
        <f t="shared" si="14"/>
        <v>1.19</v>
      </c>
      <c r="EH6" s="36">
        <f t="shared" si="14"/>
        <v>0.94</v>
      </c>
      <c r="EI6" s="36">
        <f t="shared" si="14"/>
        <v>0.66</v>
      </c>
      <c r="EJ6" s="36">
        <f t="shared" si="14"/>
        <v>0.99</v>
      </c>
      <c r="EK6" s="36">
        <f t="shared" si="14"/>
        <v>0.71</v>
      </c>
      <c r="EL6" s="36">
        <f t="shared" si="14"/>
        <v>0.54</v>
      </c>
      <c r="EM6" s="36">
        <f t="shared" si="14"/>
        <v>0.43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313726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66.510000000000005</v>
      </c>
      <c r="P7" s="39">
        <v>99.44</v>
      </c>
      <c r="Q7" s="39">
        <v>2970</v>
      </c>
      <c r="R7" s="39">
        <v>15119</v>
      </c>
      <c r="S7" s="39">
        <v>56.94</v>
      </c>
      <c r="T7" s="39">
        <v>265.52999999999997</v>
      </c>
      <c r="U7" s="39">
        <v>14960</v>
      </c>
      <c r="V7" s="39">
        <v>56.94</v>
      </c>
      <c r="W7" s="39">
        <v>262.73</v>
      </c>
      <c r="X7" s="39">
        <v>128.55000000000001</v>
      </c>
      <c r="Y7" s="39">
        <v>122.21</v>
      </c>
      <c r="Z7" s="39">
        <v>128.37</v>
      </c>
      <c r="AA7" s="39">
        <v>123.39</v>
      </c>
      <c r="AB7" s="39">
        <v>124.45</v>
      </c>
      <c r="AC7" s="39">
        <v>110.01</v>
      </c>
      <c r="AD7" s="39">
        <v>111.21</v>
      </c>
      <c r="AE7" s="39">
        <v>111.71</v>
      </c>
      <c r="AF7" s="39">
        <v>110.05</v>
      </c>
      <c r="AG7" s="39">
        <v>108.76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2.8</v>
      </c>
      <c r="AO7" s="39">
        <v>1.93</v>
      </c>
      <c r="AP7" s="39">
        <v>1.72</v>
      </c>
      <c r="AQ7" s="39">
        <v>2.64</v>
      </c>
      <c r="AR7" s="39">
        <v>7.48</v>
      </c>
      <c r="AS7" s="39">
        <v>1.05</v>
      </c>
      <c r="AT7" s="39">
        <v>110.95</v>
      </c>
      <c r="AU7" s="39">
        <v>109.44</v>
      </c>
      <c r="AV7" s="39">
        <v>136.82</v>
      </c>
      <c r="AW7" s="39">
        <v>156.41999999999999</v>
      </c>
      <c r="AX7" s="39">
        <v>186.17</v>
      </c>
      <c r="AY7" s="39">
        <v>381.53</v>
      </c>
      <c r="AZ7" s="39">
        <v>391.54</v>
      </c>
      <c r="BA7" s="39">
        <v>384.34</v>
      </c>
      <c r="BB7" s="39">
        <v>359.47</v>
      </c>
      <c r="BC7" s="39">
        <v>359.7</v>
      </c>
      <c r="BD7" s="39">
        <v>261.93</v>
      </c>
      <c r="BE7" s="39">
        <v>511.75</v>
      </c>
      <c r="BF7" s="39">
        <v>477.08</v>
      </c>
      <c r="BG7" s="39">
        <v>450.95</v>
      </c>
      <c r="BH7" s="39">
        <v>438.59</v>
      </c>
      <c r="BI7" s="39">
        <v>428.51</v>
      </c>
      <c r="BJ7" s="39">
        <v>393.27</v>
      </c>
      <c r="BK7" s="39">
        <v>386.97</v>
      </c>
      <c r="BL7" s="39">
        <v>380.58</v>
      </c>
      <c r="BM7" s="39">
        <v>401.79</v>
      </c>
      <c r="BN7" s="39">
        <v>447.01</v>
      </c>
      <c r="BO7" s="39">
        <v>270.45999999999998</v>
      </c>
      <c r="BP7" s="39">
        <v>133.01</v>
      </c>
      <c r="BQ7" s="39">
        <v>125.3</v>
      </c>
      <c r="BR7" s="39">
        <v>132.11000000000001</v>
      </c>
      <c r="BS7" s="39">
        <v>126.45</v>
      </c>
      <c r="BT7" s="39">
        <v>128.09</v>
      </c>
      <c r="BU7" s="39">
        <v>100.47</v>
      </c>
      <c r="BV7" s="39">
        <v>101.72</v>
      </c>
      <c r="BW7" s="39">
        <v>102.38</v>
      </c>
      <c r="BX7" s="39">
        <v>100.12</v>
      </c>
      <c r="BY7" s="39">
        <v>95.81</v>
      </c>
      <c r="BZ7" s="39">
        <v>103.91</v>
      </c>
      <c r="CA7" s="39">
        <v>114.58</v>
      </c>
      <c r="CB7" s="39">
        <v>121.36</v>
      </c>
      <c r="CC7" s="39">
        <v>115.21</v>
      </c>
      <c r="CD7" s="39">
        <v>120.39</v>
      </c>
      <c r="CE7" s="39">
        <v>119.03</v>
      </c>
      <c r="CF7" s="39">
        <v>169.82</v>
      </c>
      <c r="CG7" s="39">
        <v>168.2</v>
      </c>
      <c r="CH7" s="39">
        <v>168.67</v>
      </c>
      <c r="CI7" s="39">
        <v>174.97</v>
      </c>
      <c r="CJ7" s="39">
        <v>189.58</v>
      </c>
      <c r="CK7" s="39">
        <v>167.11</v>
      </c>
      <c r="CL7" s="39">
        <v>57.33</v>
      </c>
      <c r="CM7" s="39">
        <v>56.84</v>
      </c>
      <c r="CN7" s="39">
        <v>55.71</v>
      </c>
      <c r="CO7" s="39">
        <v>54.87</v>
      </c>
      <c r="CP7" s="39">
        <v>53.75</v>
      </c>
      <c r="CQ7" s="39">
        <v>55.13</v>
      </c>
      <c r="CR7" s="39">
        <v>54.77</v>
      </c>
      <c r="CS7" s="39">
        <v>54.92</v>
      </c>
      <c r="CT7" s="39">
        <v>55.63</v>
      </c>
      <c r="CU7" s="39">
        <v>55.22</v>
      </c>
      <c r="CV7" s="39">
        <v>60.27</v>
      </c>
      <c r="CW7" s="39">
        <v>80.03</v>
      </c>
      <c r="CX7" s="39">
        <v>80.05</v>
      </c>
      <c r="CY7" s="39">
        <v>82.2</v>
      </c>
      <c r="CZ7" s="39">
        <v>82.07</v>
      </c>
      <c r="DA7" s="39">
        <v>85.54</v>
      </c>
      <c r="DB7" s="39">
        <v>83</v>
      </c>
      <c r="DC7" s="39">
        <v>82.89</v>
      </c>
      <c r="DD7" s="39">
        <v>82.66</v>
      </c>
      <c r="DE7" s="39">
        <v>82.04</v>
      </c>
      <c r="DF7" s="39">
        <v>80.930000000000007</v>
      </c>
      <c r="DG7" s="39">
        <v>89.92</v>
      </c>
      <c r="DH7" s="39">
        <v>43.31</v>
      </c>
      <c r="DI7" s="39">
        <v>44.79</v>
      </c>
      <c r="DJ7" s="39">
        <v>46.26</v>
      </c>
      <c r="DK7" s="39">
        <v>47.44</v>
      </c>
      <c r="DL7" s="39">
        <v>48.24</v>
      </c>
      <c r="DM7" s="39">
        <v>46.66</v>
      </c>
      <c r="DN7" s="39">
        <v>47.46</v>
      </c>
      <c r="DO7" s="39">
        <v>48.49</v>
      </c>
      <c r="DP7" s="39">
        <v>48.05</v>
      </c>
      <c r="DQ7" s="39">
        <v>47.97</v>
      </c>
      <c r="DR7" s="39">
        <v>48.85</v>
      </c>
      <c r="DS7" s="39">
        <v>3.43</v>
      </c>
      <c r="DT7" s="39">
        <v>4.45</v>
      </c>
      <c r="DU7" s="39">
        <v>4.4400000000000004</v>
      </c>
      <c r="DV7" s="39">
        <v>0</v>
      </c>
      <c r="DW7" s="39">
        <v>0</v>
      </c>
      <c r="DX7" s="39">
        <v>9.85</v>
      </c>
      <c r="DY7" s="39">
        <v>9.7100000000000009</v>
      </c>
      <c r="DZ7" s="39">
        <v>12.79</v>
      </c>
      <c r="EA7" s="39">
        <v>13.39</v>
      </c>
      <c r="EB7" s="39">
        <v>15.33</v>
      </c>
      <c r="EC7" s="39">
        <v>17.8</v>
      </c>
      <c r="ED7" s="39">
        <v>1.95</v>
      </c>
      <c r="EE7" s="39">
        <v>0.53</v>
      </c>
      <c r="EF7" s="39">
        <v>0.86</v>
      </c>
      <c r="EG7" s="39">
        <v>1.19</v>
      </c>
      <c r="EH7" s="39">
        <v>0.94</v>
      </c>
      <c r="EI7" s="39">
        <v>0.66</v>
      </c>
      <c r="EJ7" s="39">
        <v>0.99</v>
      </c>
      <c r="EK7" s="39">
        <v>0.71</v>
      </c>
      <c r="EL7" s="39">
        <v>0.54</v>
      </c>
      <c r="EM7" s="39">
        <v>0.43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2020-01-20T23:56:41Z</cp:lastPrinted>
  <dcterms:created xsi:type="dcterms:W3CDTF">2019-12-05T04:24:01Z</dcterms:created>
  <dcterms:modified xsi:type="dcterms:W3CDTF">2020-02-06T06:30:42Z</dcterms:modified>
  <cp:category/>
</cp:coreProperties>
</file>