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16.220\share\自治振興課H24以降\自治振興課H24以降\05_市町村公営企業\03_公営企業決算統計\03 経営比較分析表\R1年度\04_水道ほか\03_市町村回答\10_湯梨浜町\水道\"/>
    </mc:Choice>
  </mc:AlternateContent>
  <workbookProtection workbookAlgorithmName="SHA-512" workbookHashValue="1YvIjztCqIfz1tWJNsChBTXsKvaglSqpPiQY5xSYIxqSBP6L9HWlXPGFpig0VmAD3lx2MJ/g1w3iOXhdHeX6UQ==" workbookSaltValue="rwUC6gkMfNwiAz7nZndQXA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W10" i="4" s="1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<sst xmlns="http://schemas.openxmlformats.org/spreadsheetml/2006/main" count="220" uniqueCount="108">
  <si>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</si>
  <si>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</si>
  <si>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</si>
  <si>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</si>
  <si>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</si>
  <si>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</si>
  <si>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</si>
  <si>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</si>
  <si>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</si>
  <si>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</si>
  <si>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</si>
  <si>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</si>
  <si>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</si>
  <si>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</si>
  <si>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</si>
  <si>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</si>
  <si>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</si>
  <si>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</si>
  <si>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</si>
  <si>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</si>
  <si>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</si>
  <si>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</si>
  <si>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</si>
  <si>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</si>
  <si>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</si>
  <si>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</si>
  <si>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</si>
  <si>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</si>
  <si>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</si>
  <si>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</si>
  <si>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</si>
  <si>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</si>
  <si>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</si>
  <si>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</si>
  <si>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</si>
  <si>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</si>
  <si>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</si>
  <si>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</si>
  <si>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</si>
  <si>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</si>
  <si>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</si>
  <si>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</si>
  <si>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</si>
  <si>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</si>
  <si>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</si>
  <si>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</si>
  <si>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</si>
  <si>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</si>
  <si>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</si>
  <si>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</si>
  <si>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</si>
  <si>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</si>
  <si>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</si>
  <si>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</si>
  <si>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</si>
  <si>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</si>
  <si>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</si>
  <si>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</si>
  <si>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</si>
  <si>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</si>
  <si>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</si>
  <si>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</si>
  <si>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</si>
  <si>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</si>
  <si>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</si>
  <si>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</si>
  <si>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</si>
  <si>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</si>
  <si>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</si>
  <si>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</si>
  <si>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</si>
  <si>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</si>
  <si>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</si>
  <si>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</si>
  <si>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</si>
  <si>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</si>
  <si>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</si>
  <si>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</si>
  <si>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</si>
  <si>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</si>
  <si>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</si>
  <si>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</si>
  <si>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</si>
  <si>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</si>
  <si>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</si>
  <si>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</si>
  <si>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</si>
  <si>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</si>
  <si>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</si>
  <si>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</si>
  <si>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</si>
  <si>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</si>
  <si>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</si>
  <si>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湯梨浜町</t>
  </si>
  <si>
    <t>法適用</t>
  </si>
  <si>
    <t>水道事業</t>
  </si>
  <si>
    <t>末端給水事業</t>
  </si>
  <si>
    <t>A7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</si>
  <si>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</si>
  <si>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</si>
  <si>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</si>
  <si>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</si>
  <si>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</si>
  <si>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</si>
  <si>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</si>
  <si>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 中長期的な安定経営を図りながら、合理的な運営を目指すことが課題である。
　企業債残高対給水収益比率が全国平均より低い方に属し、今後の事業に企業債を充てることが可能である。
　反面料金回収率が減少状況にあり、いかにして現状を維持していくのかが今後の課題となる。現在、水道料金改定を検討している。</t>
    <rPh sb="1" eb="4">
      <t>チュウチョウキ</t>
    </rPh>
    <rPh sb="4" eb="5">
      <t>テキ</t>
    </rPh>
    <rPh sb="6" eb="8">
      <t>アンテイ</t>
    </rPh>
    <rPh sb="8" eb="10">
      <t>ケイエイ</t>
    </rPh>
    <rPh sb="11" eb="12">
      <t>ハカ</t>
    </rPh>
    <rPh sb="17" eb="20">
      <t>ゴウリテキ</t>
    </rPh>
    <rPh sb="21" eb="23">
      <t>ウンエイ</t>
    </rPh>
    <rPh sb="24" eb="26">
      <t>メザ</t>
    </rPh>
    <rPh sb="30" eb="32">
      <t>カダイ</t>
    </rPh>
    <rPh sb="38" eb="40">
      <t>キギョウ</t>
    </rPh>
    <rPh sb="40" eb="41">
      <t>サイ</t>
    </rPh>
    <rPh sb="41" eb="43">
      <t>ザンダカ</t>
    </rPh>
    <rPh sb="43" eb="44">
      <t>タイ</t>
    </rPh>
    <rPh sb="44" eb="46">
      <t>キュウスイ</t>
    </rPh>
    <rPh sb="46" eb="48">
      <t>シュウエキ</t>
    </rPh>
    <rPh sb="48" eb="50">
      <t>ヒリツ</t>
    </rPh>
    <rPh sb="51" eb="53">
      <t>ゼンコク</t>
    </rPh>
    <rPh sb="53" eb="55">
      <t>ヘイキン</t>
    </rPh>
    <rPh sb="57" eb="58">
      <t>ヒク</t>
    </rPh>
    <rPh sb="59" eb="60">
      <t>ホウ</t>
    </rPh>
    <rPh sb="61" eb="62">
      <t>ゾク</t>
    </rPh>
    <rPh sb="64" eb="66">
      <t>コンゴ</t>
    </rPh>
    <rPh sb="67" eb="69">
      <t>ジギョウ</t>
    </rPh>
    <rPh sb="70" eb="72">
      <t>キギョウ</t>
    </rPh>
    <rPh sb="72" eb="73">
      <t>サイ</t>
    </rPh>
    <rPh sb="74" eb="75">
      <t>ア</t>
    </rPh>
    <rPh sb="80" eb="82">
      <t>カノウ</t>
    </rPh>
    <rPh sb="88" eb="90">
      <t>ハンメン</t>
    </rPh>
    <rPh sb="90" eb="92">
      <t>リョウキン</t>
    </rPh>
    <rPh sb="92" eb="94">
      <t>カイシュウ</t>
    </rPh>
    <rPh sb="94" eb="95">
      <t>リツ</t>
    </rPh>
    <rPh sb="96" eb="98">
      <t>ゲンショウ</t>
    </rPh>
    <rPh sb="98" eb="100">
      <t>ジョウキョウ</t>
    </rPh>
    <rPh sb="109" eb="111">
      <t>ゲンジョウ</t>
    </rPh>
    <rPh sb="112" eb="114">
      <t>イジ</t>
    </rPh>
    <rPh sb="121" eb="123">
      <t>コンゴ</t>
    </rPh>
    <rPh sb="124" eb="126">
      <t>カダイ</t>
    </rPh>
    <rPh sb="130" eb="132">
      <t>ゲンザイ</t>
    </rPh>
    <rPh sb="133" eb="135">
      <t>スイドウ</t>
    </rPh>
    <rPh sb="135" eb="137">
      <t>リョウキン</t>
    </rPh>
    <rPh sb="137" eb="139">
      <t>カイテイ</t>
    </rPh>
    <rPh sb="140" eb="142">
      <t>ケントウ</t>
    </rPh>
    <phoneticPr fontId="16"/>
  </si>
  <si>
    <t xml:space="preserve"> 現在、管路の老朽化は増加傾向にあり、その他施設についても検討を行っているところである。
　有形固定資産減価償却率は全国平均、類似団体を上回っている。昭和後期から平成にかけて整備した施設が多数あり、令和10年代から30年代にかけて、更新時期を迎えることが見込まれる。
　管路の更新は資金との調整を図りながら、順次、実施している状況にある。</t>
    <rPh sb="4" eb="6">
      <t>カンロ</t>
    </rPh>
    <rPh sb="7" eb="10">
      <t>ロウキュウカ</t>
    </rPh>
    <rPh sb="11" eb="13">
      <t>ゾウカ</t>
    </rPh>
    <rPh sb="13" eb="15">
      <t>ケイコウ</t>
    </rPh>
    <rPh sb="21" eb="22">
      <t>タ</t>
    </rPh>
    <rPh sb="22" eb="24">
      <t>シセツ</t>
    </rPh>
    <rPh sb="29" eb="31">
      <t>ケントウ</t>
    </rPh>
    <rPh sb="32" eb="33">
      <t>オコナ</t>
    </rPh>
    <rPh sb="46" eb="48">
      <t>ユウケイ</t>
    </rPh>
    <rPh sb="48" eb="50">
      <t>コテイ</t>
    </rPh>
    <rPh sb="50" eb="52">
      <t>シサン</t>
    </rPh>
    <rPh sb="52" eb="54">
      <t>ゲンカ</t>
    </rPh>
    <rPh sb="54" eb="56">
      <t>ショウキャク</t>
    </rPh>
    <rPh sb="56" eb="57">
      <t>リツ</t>
    </rPh>
    <rPh sb="58" eb="60">
      <t>ゼンコク</t>
    </rPh>
    <rPh sb="60" eb="62">
      <t>ヘイキン</t>
    </rPh>
    <rPh sb="63" eb="65">
      <t>ルイジ</t>
    </rPh>
    <rPh sb="65" eb="67">
      <t>ダンタイ</t>
    </rPh>
    <rPh sb="75" eb="77">
      <t>ショウワ</t>
    </rPh>
    <rPh sb="77" eb="79">
      <t>コウキ</t>
    </rPh>
    <rPh sb="81" eb="83">
      <t>ヘイセイ</t>
    </rPh>
    <rPh sb="87" eb="89">
      <t>セイビ</t>
    </rPh>
    <rPh sb="91" eb="93">
      <t>シセツ</t>
    </rPh>
    <rPh sb="94" eb="96">
      <t>タスウ</t>
    </rPh>
    <rPh sb="99" eb="101">
      <t>レイワ</t>
    </rPh>
    <rPh sb="103" eb="104">
      <t>ネン</t>
    </rPh>
    <rPh sb="104" eb="105">
      <t>ダイ</t>
    </rPh>
    <rPh sb="109" eb="110">
      <t>ネン</t>
    </rPh>
    <rPh sb="110" eb="111">
      <t>ダイ</t>
    </rPh>
    <rPh sb="116" eb="118">
      <t>コウシン</t>
    </rPh>
    <rPh sb="118" eb="120">
      <t>ジキ</t>
    </rPh>
    <rPh sb="121" eb="122">
      <t>ムカ</t>
    </rPh>
    <rPh sb="127" eb="129">
      <t>ミコ</t>
    </rPh>
    <rPh sb="135" eb="137">
      <t>カンロ</t>
    </rPh>
    <rPh sb="138" eb="140">
      <t>コウシン</t>
    </rPh>
    <rPh sb="141" eb="143">
      <t>シキン</t>
    </rPh>
    <rPh sb="145" eb="147">
      <t>チョウセイ</t>
    </rPh>
    <rPh sb="148" eb="149">
      <t>ハカ</t>
    </rPh>
    <rPh sb="154" eb="156">
      <t>ジュンジ</t>
    </rPh>
    <rPh sb="157" eb="159">
      <t>ジッシ</t>
    </rPh>
    <rPh sb="163" eb="165">
      <t>ジョウキョウ</t>
    </rPh>
    <phoneticPr fontId="16"/>
  </si>
  <si>
    <t xml:space="preserve">  効率的な運営により、健全経営を確保しているといえる。
　経常収支比率については、全国平均、類似団体を共に下回った。今年度は、システム更新費や修繕費の増加と、給水収益の減少が主な要因である。現在は安定経営だが、今後、給水収益が減少することが見込まれる。
　流動比率は100％を超えていれば短期的な資金繰りは問題ないとされているが、経営戦略を基に長期的な予測をし、さらに安定的な経営を実施していくことが必要である。
　有収率については、全国平均を下回っているものの、類似団体を上回っている。漏水調査を重点的に行い、早期修繕に努めている。</t>
    <rPh sb="2" eb="5">
      <t>コウリツテキ</t>
    </rPh>
    <rPh sb="6" eb="8">
      <t>ウンエイ</t>
    </rPh>
    <rPh sb="12" eb="14">
      <t>ケンゼン</t>
    </rPh>
    <rPh sb="14" eb="16">
      <t>ケイエイ</t>
    </rPh>
    <rPh sb="17" eb="19">
      <t>カクホ</t>
    </rPh>
    <rPh sb="30" eb="32">
      <t>ケイジョウ</t>
    </rPh>
    <rPh sb="32" eb="34">
      <t>シュウシ</t>
    </rPh>
    <rPh sb="34" eb="36">
      <t>ヒリツ</t>
    </rPh>
    <rPh sb="42" eb="44">
      <t>ゼンコク</t>
    </rPh>
    <rPh sb="44" eb="46">
      <t>ヘイキン</t>
    </rPh>
    <rPh sb="47" eb="49">
      <t>ルイジ</t>
    </rPh>
    <rPh sb="49" eb="51">
      <t>ダンタイ</t>
    </rPh>
    <rPh sb="52" eb="53">
      <t>トモ</t>
    </rPh>
    <rPh sb="54" eb="55">
      <t>シタ</t>
    </rPh>
    <rPh sb="55" eb="56">
      <t>マワ</t>
    </rPh>
    <rPh sb="59" eb="62">
      <t>コンネンド</t>
    </rPh>
    <rPh sb="68" eb="70">
      <t>コウシン</t>
    </rPh>
    <rPh sb="70" eb="71">
      <t>ヒ</t>
    </rPh>
    <rPh sb="72" eb="74">
      <t>シュウゼン</t>
    </rPh>
    <rPh sb="74" eb="75">
      <t>ヒ</t>
    </rPh>
    <rPh sb="76" eb="78">
      <t>ゾウカ</t>
    </rPh>
    <rPh sb="80" eb="82">
      <t>キュウスイ</t>
    </rPh>
    <rPh sb="82" eb="84">
      <t>シュウエキ</t>
    </rPh>
    <rPh sb="85" eb="87">
      <t>ゲンショウ</t>
    </rPh>
    <rPh sb="88" eb="89">
      <t>オモ</t>
    </rPh>
    <rPh sb="90" eb="92">
      <t>ヨウイン</t>
    </rPh>
    <rPh sb="96" eb="98">
      <t>ゲンザイ</t>
    </rPh>
    <rPh sb="99" eb="101">
      <t>アンテイ</t>
    </rPh>
    <rPh sb="101" eb="103">
      <t>ケイエイ</t>
    </rPh>
    <rPh sb="106" eb="108">
      <t>コンゴ</t>
    </rPh>
    <rPh sb="109" eb="111">
      <t>キュウスイ</t>
    </rPh>
    <rPh sb="111" eb="113">
      <t>シュウエキ</t>
    </rPh>
    <rPh sb="114" eb="116">
      <t>ゲンショウ</t>
    </rPh>
    <rPh sb="121" eb="123">
      <t>ミコ</t>
    </rPh>
    <rPh sb="129" eb="131">
      <t>リュウドウ</t>
    </rPh>
    <rPh sb="131" eb="133">
      <t>ヒリツ</t>
    </rPh>
    <rPh sb="139" eb="140">
      <t>コ</t>
    </rPh>
    <rPh sb="145" eb="148">
      <t>タンキテキ</t>
    </rPh>
    <rPh sb="149" eb="151">
      <t>シキン</t>
    </rPh>
    <rPh sb="151" eb="152">
      <t>グ</t>
    </rPh>
    <rPh sb="154" eb="156">
      <t>モンダイ</t>
    </rPh>
    <rPh sb="171" eb="172">
      <t>モト</t>
    </rPh>
    <rPh sb="185" eb="188">
      <t>アンテイテキ</t>
    </rPh>
    <rPh sb="189" eb="191">
      <t>ケイエイ</t>
    </rPh>
    <rPh sb="192" eb="194">
      <t>ジッシ</t>
    </rPh>
    <rPh sb="201" eb="203">
      <t>ヒツヨウ</t>
    </rPh>
    <rPh sb="209" eb="211">
      <t>ユウシュウ</t>
    </rPh>
    <rPh sb="211" eb="212">
      <t>リツ</t>
    </rPh>
    <rPh sb="218" eb="220">
      <t>ゼンコク</t>
    </rPh>
    <rPh sb="220" eb="222">
      <t>ヘイキン</t>
    </rPh>
    <rPh sb="223" eb="225">
      <t>シタマワ</t>
    </rPh>
    <rPh sb="245" eb="247">
      <t>ロウスイ</t>
    </rPh>
    <rPh sb="247" eb="249">
      <t>チョウサ</t>
    </rPh>
    <rPh sb="250" eb="253">
      <t>ジュウテンテキ</t>
    </rPh>
    <rPh sb="254" eb="255">
      <t>オコナ</t>
    </rPh>
    <rPh sb="257" eb="259">
      <t>ソウキ</t>
    </rPh>
    <rPh sb="259" eb="261">
      <t>シュウゼン</t>
    </rPh>
    <rPh sb="262" eb="263">
      <t>ツト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</si>
</sst>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10" xfId="2" applyFont="1" applyBorder="1" applyAlignment="1" applyProtection="1">
      <alignment horizontal="left" vertical="top" wrapText="1"/>
      <protection locked="0"/>
    </xf>
    <xf numFmtId="0" fontId="5" fillId="0" borderId="11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12" xfId="2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1.37</c:v>
                </c:pt>
                <c:pt idx="4" formatCode="#,##0.00;&quot;△&quot;#,##0.00;&quot;-&quot;">
                  <c:v>0.75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16-48FF-9B1D-8B7EDFA0E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573944"/>
        <c:axId val="257576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0.68</c:v>
                </c:pt>
                <c:pt idx="1">
                  <c:v>1.65</c:v>
                </c:pt>
                <c:pt idx="2">
                  <c:v>0.47</c:v>
                </c:pt>
                <c:pt idx="3">
                  <c:v>0.39</c:v>
                </c:pt>
                <c:pt idx="4">
                  <c:v>0.43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116-48FF-9B1D-8B7EDFA0E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573944"/>
        <c:axId val="257576688"/>
      </c:lineChart>
      <c:dateAx>
        <c:axId val="257573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7576688"/>
        <c:crosses val="autoZero"/>
        <c:auto val="1"/>
        <c:lblOffset val="100"/>
        <c:baseTimeUnit val="years"/>
      </c:dateAx>
      <c:valAx>
        <c:axId val="257576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7573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52.16</c:v>
                </c:pt>
                <c:pt idx="1">
                  <c:v>53.61</c:v>
                </c:pt>
                <c:pt idx="2">
                  <c:v>54.41</c:v>
                </c:pt>
                <c:pt idx="3">
                  <c:v>55.86</c:v>
                </c:pt>
                <c:pt idx="4">
                  <c:v>54.38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FF-49C2-8747-0216042BB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458792"/>
        <c:axId val="258459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53.61</c:v>
                </c:pt>
                <c:pt idx="1">
                  <c:v>53.52</c:v>
                </c:pt>
                <c:pt idx="2">
                  <c:v>54.24</c:v>
                </c:pt>
                <c:pt idx="3">
                  <c:v>55.88</c:v>
                </c:pt>
                <c:pt idx="4">
                  <c:v>55.22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5FF-49C2-8747-0216042BB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458792"/>
        <c:axId val="258459968"/>
      </c:lineChart>
      <c:dateAx>
        <c:axId val="258458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8459968"/>
        <c:crosses val="autoZero"/>
        <c:auto val="1"/>
        <c:lblOffset val="100"/>
        <c:baseTimeUnit val="years"/>
      </c:dateAx>
      <c:valAx>
        <c:axId val="258459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8458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87.86</c:v>
                </c:pt>
                <c:pt idx="1">
                  <c:v>85.73</c:v>
                </c:pt>
                <c:pt idx="2">
                  <c:v>82.74</c:v>
                </c:pt>
                <c:pt idx="3">
                  <c:v>82.62</c:v>
                </c:pt>
                <c:pt idx="4">
                  <c:v>81.63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45-4465-BB7E-F516B7957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835816"/>
        <c:axId val="258840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81.31</c:v>
                </c:pt>
                <c:pt idx="1">
                  <c:v>81.459999999999994</c:v>
                </c:pt>
                <c:pt idx="2">
                  <c:v>81.680000000000007</c:v>
                </c:pt>
                <c:pt idx="3">
                  <c:v>80.989999999999995</c:v>
                </c:pt>
                <c:pt idx="4">
                  <c:v>80.930000000000007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E45-4465-BB7E-F516B7957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835816"/>
        <c:axId val="258840912"/>
      </c:lineChart>
      <c:dateAx>
        <c:axId val="258835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8840912"/>
        <c:crosses val="autoZero"/>
        <c:auto val="1"/>
        <c:lblOffset val="100"/>
        <c:baseTimeUnit val="years"/>
      </c:dateAx>
      <c:valAx>
        <c:axId val="258840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8835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113.89</c:v>
                </c:pt>
                <c:pt idx="1">
                  <c:v>116.28</c:v>
                </c:pt>
                <c:pt idx="2">
                  <c:v>105.35</c:v>
                </c:pt>
                <c:pt idx="3">
                  <c:v>116.07</c:v>
                </c:pt>
                <c:pt idx="4">
                  <c:v>103.41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BF-4491-A4F7-7440A1719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573552"/>
        <c:axId val="257574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109.49</c:v>
                </c:pt>
                <c:pt idx="1">
                  <c:v>111.06</c:v>
                </c:pt>
                <c:pt idx="2">
                  <c:v>111.34</c:v>
                </c:pt>
                <c:pt idx="3">
                  <c:v>110.02</c:v>
                </c:pt>
                <c:pt idx="4">
                  <c:v>108.76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2BF-4491-A4F7-7440A1719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573552"/>
        <c:axId val="257574728"/>
      </c:lineChart>
      <c:dateAx>
        <c:axId val="257573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7574728"/>
        <c:crosses val="autoZero"/>
        <c:auto val="1"/>
        <c:lblOffset val="100"/>
        <c:baseTimeUnit val="years"/>
      </c:dateAx>
      <c:valAx>
        <c:axId val="2575747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7573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47.26</c:v>
                </c:pt>
                <c:pt idx="1">
                  <c:v>48.57</c:v>
                </c:pt>
                <c:pt idx="2">
                  <c:v>50.58</c:v>
                </c:pt>
                <c:pt idx="3">
                  <c:v>51.98</c:v>
                </c:pt>
                <c:pt idx="4">
                  <c:v>52.97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30-4F55-A620-26B67146E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575904"/>
        <c:axId val="257577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46.67</c:v>
                </c:pt>
                <c:pt idx="1">
                  <c:v>47.7</c:v>
                </c:pt>
                <c:pt idx="2">
                  <c:v>48.14</c:v>
                </c:pt>
                <c:pt idx="3">
                  <c:v>46.61</c:v>
                </c:pt>
                <c:pt idx="4">
                  <c:v>47.97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30-4F55-A620-26B67146E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575904"/>
        <c:axId val="257577080"/>
      </c:lineChart>
      <c:dateAx>
        <c:axId val="257575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7577080"/>
        <c:crosses val="autoZero"/>
        <c:auto val="1"/>
        <c:lblOffset val="100"/>
        <c:baseTimeUnit val="years"/>
      </c:dateAx>
      <c:valAx>
        <c:axId val="257577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7575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79-41C8-BE3F-DF2B0C253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578648"/>
        <c:axId val="257579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10.029999999999999</c:v>
                </c:pt>
                <c:pt idx="1">
                  <c:v>7.26</c:v>
                </c:pt>
                <c:pt idx="2">
                  <c:v>11.13</c:v>
                </c:pt>
                <c:pt idx="3">
                  <c:v>10.84</c:v>
                </c:pt>
                <c:pt idx="4">
                  <c:v>15.33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579-41C8-BE3F-DF2B0C253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578648"/>
        <c:axId val="257579040"/>
      </c:lineChart>
      <c:dateAx>
        <c:axId val="257578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7579040"/>
        <c:crosses val="autoZero"/>
        <c:auto val="1"/>
        <c:lblOffset val="100"/>
        <c:baseTimeUnit val="years"/>
      </c:dateAx>
      <c:valAx>
        <c:axId val="257579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7578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10-4BAD-A7C6-8A5DD391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572376"/>
        <c:axId val="257572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9.49</c:v>
                </c:pt>
                <c:pt idx="1">
                  <c:v>9.35</c:v>
                </c:pt>
                <c:pt idx="2">
                  <c:v>10.130000000000001</c:v>
                </c:pt>
                <c:pt idx="3">
                  <c:v>7.31</c:v>
                </c:pt>
                <c:pt idx="4">
                  <c:v>7.48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10-4BAD-A7C6-8A5DD391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572376"/>
        <c:axId val="257572768"/>
      </c:lineChart>
      <c:dateAx>
        <c:axId val="257572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7572768"/>
        <c:crosses val="autoZero"/>
        <c:auto val="1"/>
        <c:lblOffset val="100"/>
        <c:baseTimeUnit val="years"/>
      </c:dateAx>
      <c:valAx>
        <c:axId val="2575727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7572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1699.59</c:v>
                </c:pt>
                <c:pt idx="1">
                  <c:v>3636.89</c:v>
                </c:pt>
                <c:pt idx="2">
                  <c:v>1172.95</c:v>
                </c:pt>
                <c:pt idx="3">
                  <c:v>1318.2</c:v>
                </c:pt>
                <c:pt idx="4">
                  <c:v>1077.01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34-4FB8-88EF-00C834F9D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463104"/>
        <c:axId val="258460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406.37</c:v>
                </c:pt>
                <c:pt idx="1">
                  <c:v>398.29</c:v>
                </c:pt>
                <c:pt idx="2">
                  <c:v>388.67</c:v>
                </c:pt>
                <c:pt idx="3">
                  <c:v>355.27</c:v>
                </c:pt>
                <c:pt idx="4">
                  <c:v>359.7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E34-4FB8-88EF-00C834F9D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463104"/>
        <c:axId val="258460752"/>
      </c:lineChart>
      <c:dateAx>
        <c:axId val="258463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8460752"/>
        <c:crosses val="autoZero"/>
        <c:auto val="1"/>
        <c:lblOffset val="100"/>
        <c:baseTimeUnit val="years"/>
      </c:dateAx>
      <c:valAx>
        <c:axId val="258460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8463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111.55</c:v>
                </c:pt>
                <c:pt idx="1">
                  <c:v>103.97</c:v>
                </c:pt>
                <c:pt idx="2">
                  <c:v>97.7</c:v>
                </c:pt>
                <c:pt idx="3">
                  <c:v>87.92</c:v>
                </c:pt>
                <c:pt idx="4">
                  <c:v>82.64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D4-4076-AB2E-5D5245A0C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461536"/>
        <c:axId val="258463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442.54</c:v>
                </c:pt>
                <c:pt idx="1">
                  <c:v>431</c:v>
                </c:pt>
                <c:pt idx="2">
                  <c:v>422.5</c:v>
                </c:pt>
                <c:pt idx="3">
                  <c:v>458.27</c:v>
                </c:pt>
                <c:pt idx="4">
                  <c:v>447.01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AD4-4076-AB2E-5D5245A0C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461536"/>
        <c:axId val="258463496"/>
      </c:lineChart>
      <c:dateAx>
        <c:axId val="258461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8463496"/>
        <c:crosses val="autoZero"/>
        <c:auto val="1"/>
        <c:lblOffset val="100"/>
        <c:baseTimeUnit val="years"/>
      </c:dateAx>
      <c:valAx>
        <c:axId val="2584634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8461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104.65</c:v>
                </c:pt>
                <c:pt idx="1">
                  <c:v>111.36</c:v>
                </c:pt>
                <c:pt idx="2">
                  <c:v>98.23</c:v>
                </c:pt>
                <c:pt idx="3">
                  <c:v>109.44</c:v>
                </c:pt>
                <c:pt idx="4">
                  <c:v>99.15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0D-4416-8D5D-898F58338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464280"/>
        <c:axId val="258465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98.6</c:v>
                </c:pt>
                <c:pt idx="1">
                  <c:v>100.82</c:v>
                </c:pt>
                <c:pt idx="2">
                  <c:v>101.64</c:v>
                </c:pt>
                <c:pt idx="3">
                  <c:v>96.77</c:v>
                </c:pt>
                <c:pt idx="4">
                  <c:v>95.81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20D-4416-8D5D-898F58338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464280"/>
        <c:axId val="258465848"/>
      </c:lineChart>
      <c:dateAx>
        <c:axId val="258464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8465848"/>
        <c:crosses val="autoZero"/>
        <c:auto val="1"/>
        <c:lblOffset val="100"/>
        <c:baseTimeUnit val="years"/>
      </c:dateAx>
      <c:valAx>
        <c:axId val="258465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8464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98.04</c:v>
                </c:pt>
                <c:pt idx="1">
                  <c:v>91.69</c:v>
                </c:pt>
                <c:pt idx="2">
                  <c:v>104.88</c:v>
                </c:pt>
                <c:pt idx="3">
                  <c:v>93.74</c:v>
                </c:pt>
                <c:pt idx="4">
                  <c:v>104.03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C46-493D-99E6-5DCBFF313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463888"/>
        <c:axId val="258465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181.67</c:v>
                </c:pt>
                <c:pt idx="1">
                  <c:v>179.55</c:v>
                </c:pt>
                <c:pt idx="2">
                  <c:v>179.16</c:v>
                </c:pt>
                <c:pt idx="3">
                  <c:v>187.18</c:v>
                </c:pt>
                <c:pt idx="4">
                  <c:v>189.58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C46-493D-99E6-5DCBFF313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463888"/>
        <c:axId val="258465064"/>
      </c:lineChart>
      <c:dateAx>
        <c:axId val="258463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8465064"/>
        <c:crosses val="autoZero"/>
        <c:auto val="1"/>
        <c:lblOffset val="100"/>
        <c:baseTimeUnit val="years"/>
      </c:dateAx>
      <c:valAx>
        <c:axId val="258465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8463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90" zoomScaleNormal="90" workbookViewId="0">
      <selection activeCell="D12" sqref="D1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 x14ac:dyDescent="0.15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 x14ac:dyDescent="0.15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5" t="str">
        <f>データ!H6</f>
        <v>鳥取県　湯梨浜町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6"/>
      <c r="AE6" s="46"/>
      <c r="AF6" s="46"/>
      <c r="AG6" s="46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8"/>
      <c r="D7" s="48"/>
      <c r="E7" s="48"/>
      <c r="F7" s="48"/>
      <c r="G7" s="48"/>
      <c r="H7" s="48"/>
      <c r="I7" s="47" t="s">
        <v>2</v>
      </c>
      <c r="J7" s="48"/>
      <c r="K7" s="48"/>
      <c r="L7" s="48"/>
      <c r="M7" s="48"/>
      <c r="N7" s="48"/>
      <c r="O7" s="49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4"/>
      <c r="AL7" s="50" t="s">
        <v>6</v>
      </c>
      <c r="AM7" s="50"/>
      <c r="AN7" s="50"/>
      <c r="AO7" s="50"/>
      <c r="AP7" s="50"/>
      <c r="AQ7" s="50"/>
      <c r="AR7" s="50"/>
      <c r="AS7" s="50"/>
      <c r="AT7" s="47" t="s">
        <v>7</v>
      </c>
      <c r="AU7" s="48"/>
      <c r="AV7" s="48"/>
      <c r="AW7" s="48"/>
      <c r="AX7" s="48"/>
      <c r="AY7" s="48"/>
      <c r="AZ7" s="48"/>
      <c r="BA7" s="48"/>
      <c r="BB7" s="50" t="s">
        <v>8</v>
      </c>
      <c r="BC7" s="50"/>
      <c r="BD7" s="50"/>
      <c r="BE7" s="50"/>
      <c r="BF7" s="50"/>
      <c r="BG7" s="50"/>
      <c r="BH7" s="50"/>
      <c r="BI7" s="50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6" t="str">
        <f>データ!$I$6</f>
        <v>法適用</v>
      </c>
      <c r="C8" s="57"/>
      <c r="D8" s="57"/>
      <c r="E8" s="57"/>
      <c r="F8" s="57"/>
      <c r="G8" s="57"/>
      <c r="H8" s="57"/>
      <c r="I8" s="56" t="str">
        <f>データ!$J$6</f>
        <v>水道事業</v>
      </c>
      <c r="J8" s="57"/>
      <c r="K8" s="57"/>
      <c r="L8" s="57"/>
      <c r="M8" s="57"/>
      <c r="N8" s="57"/>
      <c r="O8" s="58"/>
      <c r="P8" s="59" t="str">
        <f>データ!$K$6</f>
        <v>末端給水事業</v>
      </c>
      <c r="Q8" s="59"/>
      <c r="R8" s="59"/>
      <c r="S8" s="59"/>
      <c r="T8" s="59"/>
      <c r="U8" s="59"/>
      <c r="V8" s="59"/>
      <c r="W8" s="59" t="str">
        <f>データ!$L$6</f>
        <v>A7</v>
      </c>
      <c r="X8" s="59"/>
      <c r="Y8" s="59"/>
      <c r="Z8" s="59"/>
      <c r="AA8" s="59"/>
      <c r="AB8" s="59"/>
      <c r="AC8" s="59"/>
      <c r="AD8" s="59" t="str">
        <f>データ!$M$6</f>
        <v>自治体職員</v>
      </c>
      <c r="AE8" s="59"/>
      <c r="AF8" s="59"/>
      <c r="AG8" s="59"/>
      <c r="AH8" s="59"/>
      <c r="AI8" s="59"/>
      <c r="AJ8" s="59"/>
      <c r="AK8" s="4"/>
      <c r="AL8" s="60">
        <f>データ!$R$6</f>
        <v>16982</v>
      </c>
      <c r="AM8" s="60"/>
      <c r="AN8" s="60"/>
      <c r="AO8" s="60"/>
      <c r="AP8" s="60"/>
      <c r="AQ8" s="60"/>
      <c r="AR8" s="60"/>
      <c r="AS8" s="60"/>
      <c r="AT8" s="51">
        <f>データ!$S$6</f>
        <v>77.94</v>
      </c>
      <c r="AU8" s="52"/>
      <c r="AV8" s="52"/>
      <c r="AW8" s="52"/>
      <c r="AX8" s="52"/>
      <c r="AY8" s="52"/>
      <c r="AZ8" s="52"/>
      <c r="BA8" s="52"/>
      <c r="BB8" s="53">
        <f>データ!$T$6</f>
        <v>217.89</v>
      </c>
      <c r="BC8" s="53"/>
      <c r="BD8" s="53"/>
      <c r="BE8" s="53"/>
      <c r="BF8" s="53"/>
      <c r="BG8" s="53"/>
      <c r="BH8" s="53"/>
      <c r="BI8" s="53"/>
      <c r="BJ8" s="3"/>
      <c r="BK8" s="3"/>
      <c r="BL8" s="54" t="s">
        <v>10</v>
      </c>
      <c r="BM8" s="55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7" t="s">
        <v>12</v>
      </c>
      <c r="C9" s="48"/>
      <c r="D9" s="48"/>
      <c r="E9" s="48"/>
      <c r="F9" s="48"/>
      <c r="G9" s="48"/>
      <c r="H9" s="48"/>
      <c r="I9" s="47" t="s">
        <v>13</v>
      </c>
      <c r="J9" s="48"/>
      <c r="K9" s="48"/>
      <c r="L9" s="48"/>
      <c r="M9" s="48"/>
      <c r="N9" s="48"/>
      <c r="O9" s="49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2"/>
      <c r="AE9" s="2"/>
      <c r="AF9" s="2"/>
      <c r="AG9" s="2"/>
      <c r="AH9" s="4"/>
      <c r="AI9" s="4"/>
      <c r="AJ9" s="4"/>
      <c r="AK9" s="4"/>
      <c r="AL9" s="50" t="s">
        <v>16</v>
      </c>
      <c r="AM9" s="50"/>
      <c r="AN9" s="50"/>
      <c r="AO9" s="50"/>
      <c r="AP9" s="50"/>
      <c r="AQ9" s="50"/>
      <c r="AR9" s="50"/>
      <c r="AS9" s="50"/>
      <c r="AT9" s="47" t="s">
        <v>17</v>
      </c>
      <c r="AU9" s="48"/>
      <c r="AV9" s="48"/>
      <c r="AW9" s="48"/>
      <c r="AX9" s="48"/>
      <c r="AY9" s="48"/>
      <c r="AZ9" s="48"/>
      <c r="BA9" s="48"/>
      <c r="BB9" s="50" t="s">
        <v>18</v>
      </c>
      <c r="BC9" s="50"/>
      <c r="BD9" s="50"/>
      <c r="BE9" s="50"/>
      <c r="BF9" s="50"/>
      <c r="BG9" s="50"/>
      <c r="BH9" s="50"/>
      <c r="BI9" s="50"/>
      <c r="BJ9" s="3"/>
      <c r="BK9" s="3"/>
      <c r="BL9" s="61" t="s">
        <v>19</v>
      </c>
      <c r="BM9" s="62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1" t="str">
        <f>データ!$N$6</f>
        <v>-</v>
      </c>
      <c r="C10" s="52"/>
      <c r="D10" s="52"/>
      <c r="E10" s="52"/>
      <c r="F10" s="52"/>
      <c r="G10" s="52"/>
      <c r="H10" s="52"/>
      <c r="I10" s="51">
        <f>データ!$O$6</f>
        <v>91.92</v>
      </c>
      <c r="J10" s="52"/>
      <c r="K10" s="52"/>
      <c r="L10" s="52"/>
      <c r="M10" s="52"/>
      <c r="N10" s="52"/>
      <c r="O10" s="63"/>
      <c r="P10" s="53">
        <f>データ!$P$6</f>
        <v>82.45</v>
      </c>
      <c r="Q10" s="53"/>
      <c r="R10" s="53"/>
      <c r="S10" s="53"/>
      <c r="T10" s="53"/>
      <c r="U10" s="53"/>
      <c r="V10" s="53"/>
      <c r="W10" s="60">
        <f>データ!$Q$6</f>
        <v>2028</v>
      </c>
      <c r="X10" s="60"/>
      <c r="Y10" s="60"/>
      <c r="Z10" s="60"/>
      <c r="AA10" s="60"/>
      <c r="AB10" s="60"/>
      <c r="AC10" s="60"/>
      <c r="AD10" s="2"/>
      <c r="AE10" s="2"/>
      <c r="AF10" s="2"/>
      <c r="AG10" s="2"/>
      <c r="AH10" s="4"/>
      <c r="AI10" s="4"/>
      <c r="AJ10" s="4"/>
      <c r="AK10" s="4"/>
      <c r="AL10" s="60">
        <f>データ!$U$6</f>
        <v>13898</v>
      </c>
      <c r="AM10" s="60"/>
      <c r="AN10" s="60"/>
      <c r="AO10" s="60"/>
      <c r="AP10" s="60"/>
      <c r="AQ10" s="60"/>
      <c r="AR10" s="60"/>
      <c r="AS10" s="60"/>
      <c r="AT10" s="51">
        <f>データ!$V$6</f>
        <v>43.16</v>
      </c>
      <c r="AU10" s="52"/>
      <c r="AV10" s="52"/>
      <c r="AW10" s="52"/>
      <c r="AX10" s="52"/>
      <c r="AY10" s="52"/>
      <c r="AZ10" s="52"/>
      <c r="BA10" s="52"/>
      <c r="BB10" s="53">
        <f>データ!$W$6</f>
        <v>322.01</v>
      </c>
      <c r="BC10" s="53"/>
      <c r="BD10" s="53"/>
      <c r="BE10" s="53"/>
      <c r="BF10" s="53"/>
      <c r="BG10" s="53"/>
      <c r="BH10" s="53"/>
      <c r="BI10" s="53"/>
      <c r="BJ10" s="2"/>
      <c r="BK10" s="2"/>
      <c r="BL10" s="64" t="s">
        <v>21</v>
      </c>
      <c r="BM10" s="65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8" t="s">
        <v>23</v>
      </c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</row>
    <row r="14" spans="1:78" ht="13.5" customHeight="1" x14ac:dyDescent="0.15">
      <c r="A14" s="2"/>
      <c r="B14" s="80" t="s">
        <v>24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2"/>
      <c r="BK14" s="2"/>
      <c r="BL14" s="66" t="s">
        <v>25</v>
      </c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8"/>
    </row>
    <row r="15" spans="1:78" ht="13.5" customHeight="1" x14ac:dyDescent="0.15">
      <c r="A15" s="2"/>
      <c r="B15" s="83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5"/>
      <c r="BK15" s="2"/>
      <c r="BL15" s="69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1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2" t="s">
        <v>107</v>
      </c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4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2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4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2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4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2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4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2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4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2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4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2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4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2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4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2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4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2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4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2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4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2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4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2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4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2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4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2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4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2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4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2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4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2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4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2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4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2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4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2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4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2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4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2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4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2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4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2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4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2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4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2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4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2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4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6" t="s">
        <v>26</v>
      </c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  <c r="BZ45" s="68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69"/>
      <c r="BM46" s="70"/>
      <c r="BN46" s="70"/>
      <c r="BO46" s="70"/>
      <c r="BP46" s="70"/>
      <c r="BQ46" s="70"/>
      <c r="BR46" s="70"/>
      <c r="BS46" s="70"/>
      <c r="BT46" s="70"/>
      <c r="BU46" s="70"/>
      <c r="BV46" s="70"/>
      <c r="BW46" s="70"/>
      <c r="BX46" s="70"/>
      <c r="BY46" s="70"/>
      <c r="BZ46" s="71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2" t="s">
        <v>106</v>
      </c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73"/>
      <c r="BY47" s="73"/>
      <c r="BZ47" s="74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2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73"/>
      <c r="BY48" s="73"/>
      <c r="BZ48" s="74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2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  <c r="BX49" s="73"/>
      <c r="BY49" s="73"/>
      <c r="BZ49" s="74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2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4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2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4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2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4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2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  <c r="BX53" s="73"/>
      <c r="BY53" s="73"/>
      <c r="BZ53" s="74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2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  <c r="BX54" s="73"/>
      <c r="BY54" s="73"/>
      <c r="BZ54" s="74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2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  <c r="BX55" s="73"/>
      <c r="BY55" s="73"/>
      <c r="BZ55" s="74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2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  <c r="BX56" s="73"/>
      <c r="BY56" s="73"/>
      <c r="BZ56" s="74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2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74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2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  <c r="BX58" s="73"/>
      <c r="BY58" s="73"/>
      <c r="BZ58" s="7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2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3"/>
      <c r="BX59" s="73"/>
      <c r="BY59" s="73"/>
      <c r="BZ59" s="74"/>
    </row>
    <row r="60" spans="1:78" ht="13.5" customHeight="1" x14ac:dyDescent="0.15">
      <c r="A60" s="2"/>
      <c r="B60" s="83" t="s">
        <v>27</v>
      </c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5"/>
      <c r="BK60" s="2"/>
      <c r="BL60" s="72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  <c r="BX60" s="73"/>
      <c r="BY60" s="73"/>
      <c r="BZ60" s="74"/>
    </row>
    <row r="61" spans="1:78" ht="13.5" customHeight="1" x14ac:dyDescent="0.15">
      <c r="A61" s="2"/>
      <c r="B61" s="83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5"/>
      <c r="BK61" s="2"/>
      <c r="BL61" s="72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  <c r="BX61" s="73"/>
      <c r="BY61" s="73"/>
      <c r="BZ61" s="74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2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  <c r="BX62" s="73"/>
      <c r="BY62" s="73"/>
      <c r="BZ62" s="74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6" t="s">
        <v>28</v>
      </c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  <c r="BZ64" s="68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69"/>
      <c r="BM65" s="70"/>
      <c r="BN65" s="70"/>
      <c r="BO65" s="70"/>
      <c r="BP65" s="70"/>
      <c r="BQ65" s="70"/>
      <c r="BR65" s="70"/>
      <c r="BS65" s="70"/>
      <c r="BT65" s="70"/>
      <c r="BU65" s="70"/>
      <c r="BV65" s="70"/>
      <c r="BW65" s="70"/>
      <c r="BX65" s="70"/>
      <c r="BY65" s="70"/>
      <c r="BZ65" s="71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2" t="s">
        <v>105</v>
      </c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4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2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  <c r="BX67" s="73"/>
      <c r="BY67" s="73"/>
      <c r="BZ67" s="74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2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4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2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  <c r="BX69" s="73"/>
      <c r="BY69" s="73"/>
      <c r="BZ69" s="74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2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3"/>
      <c r="BX70" s="73"/>
      <c r="BY70" s="73"/>
      <c r="BZ70" s="74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2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  <c r="BX71" s="73"/>
      <c r="BY71" s="73"/>
      <c r="BZ71" s="74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2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3"/>
      <c r="BX72" s="73"/>
      <c r="BY72" s="73"/>
      <c r="BZ72" s="74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2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3"/>
      <c r="BX73" s="73"/>
      <c r="BY73" s="73"/>
      <c r="BZ73" s="74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2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3"/>
      <c r="BY74" s="73"/>
      <c r="BZ74" s="74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2"/>
      <c r="BM75" s="73"/>
      <c r="BN75" s="73"/>
      <c r="BO75" s="73"/>
      <c r="BP75" s="73"/>
      <c r="BQ75" s="73"/>
      <c r="BR75" s="73"/>
      <c r="BS75" s="73"/>
      <c r="BT75" s="73"/>
      <c r="BU75" s="73"/>
      <c r="BV75" s="73"/>
      <c r="BW75" s="73"/>
      <c r="BX75" s="73"/>
      <c r="BY75" s="73"/>
      <c r="BZ75" s="74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2"/>
      <c r="BM76" s="73"/>
      <c r="BN76" s="73"/>
      <c r="BO76" s="73"/>
      <c r="BP76" s="73"/>
      <c r="BQ76" s="73"/>
      <c r="BR76" s="73"/>
      <c r="BS76" s="73"/>
      <c r="BT76" s="73"/>
      <c r="BU76" s="73"/>
      <c r="BV76" s="73"/>
      <c r="BW76" s="73"/>
      <c r="BX76" s="73"/>
      <c r="BY76" s="73"/>
      <c r="BZ76" s="74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2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  <c r="BX77" s="73"/>
      <c r="BY77" s="73"/>
      <c r="BZ77" s="74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2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  <c r="BX78" s="73"/>
      <c r="BY78" s="73"/>
      <c r="BZ78" s="74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2"/>
      <c r="BM79" s="73"/>
      <c r="BN79" s="73"/>
      <c r="BO79" s="73"/>
      <c r="BP79" s="73"/>
      <c r="BQ79" s="73"/>
      <c r="BR79" s="73"/>
      <c r="BS79" s="73"/>
      <c r="BT79" s="73"/>
      <c r="BU79" s="73"/>
      <c r="BV79" s="73"/>
      <c r="BW79" s="73"/>
      <c r="BX79" s="73"/>
      <c r="BY79" s="73"/>
      <c r="BZ79" s="74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2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  <c r="BX80" s="73"/>
      <c r="BY80" s="73"/>
      <c r="BZ80" s="74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2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  <c r="BX81" s="73"/>
      <c r="BY81" s="73"/>
      <c r="BZ81" s="7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5"/>
      <c r="BM82" s="76"/>
      <c r="BN82" s="76"/>
      <c r="BO82" s="76"/>
      <c r="BP82" s="76"/>
      <c r="BQ82" s="76"/>
      <c r="BR82" s="76"/>
      <c r="BS82" s="76"/>
      <c r="BT82" s="76"/>
      <c r="BU82" s="76"/>
      <c r="BV82" s="76"/>
      <c r="BW82" s="76"/>
      <c r="BX82" s="76"/>
      <c r="BY82" s="76"/>
      <c r="BZ82" s="77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【112.83】</v>
      </c>
      <c r="F85" s="27" t="str">
        <f>データ!AS6</f>
        <v>【1.05】</v>
      </c>
      <c r="G85" s="27" t="str">
        <f>データ!BD6</f>
        <v>【261.93】</v>
      </c>
      <c r="H85" s="27" t="str">
        <f>データ!BO6</f>
        <v>【270.46】</v>
      </c>
      <c r="I85" s="27" t="str">
        <f>データ!BZ6</f>
        <v>【103.91】</v>
      </c>
      <c r="J85" s="27" t="str">
        <f>データ!CK6</f>
        <v>【167.11】</v>
      </c>
      <c r="K85" s="27" t="str">
        <f>データ!CV6</f>
        <v>【60.27】</v>
      </c>
      <c r="L85" s="27" t="str">
        <f>データ!DG6</f>
        <v>【89.92】</v>
      </c>
      <c r="M85" s="27" t="str">
        <f>データ!DR6</f>
        <v>【48.85】</v>
      </c>
      <c r="N85" s="27" t="str">
        <f>データ!EC6</f>
        <v>【17.80】</v>
      </c>
      <c r="O85" s="27" t="str">
        <f>データ!EN6</f>
        <v>【0.70】</v>
      </c>
    </row>
  </sheetData>
  <sheetProtection algorithmName="SHA-512" hashValue="tTLE03VjcLvo37ANqeQHhm0PMjK3CIhrw7rlSW3qGWG2Ijj2DgN/lVFjRMjz1HMPR5Q8HK0aWVu6LHh30h/fyQ==" saltValue="9euUG6ppgklw3jYG4CDBog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7" t="s">
        <v>50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51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52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54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55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56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57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58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59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60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61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62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63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64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2018</v>
      </c>
      <c r="C6" s="34">
        <f t="shared" ref="C6:W6" si="3">C7</f>
        <v>313700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鳥取県　湯梨浜町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A7</v>
      </c>
      <c r="M6" s="34" t="str">
        <f t="shared" si="3"/>
        <v>自治体職員</v>
      </c>
      <c r="N6" s="35" t="str">
        <f t="shared" si="3"/>
        <v>-</v>
      </c>
      <c r="O6" s="35">
        <f t="shared" si="3"/>
        <v>91.92</v>
      </c>
      <c r="P6" s="35">
        <f t="shared" si="3"/>
        <v>82.45</v>
      </c>
      <c r="Q6" s="35">
        <f t="shared" si="3"/>
        <v>2028</v>
      </c>
      <c r="R6" s="35">
        <f t="shared" si="3"/>
        <v>16982</v>
      </c>
      <c r="S6" s="35">
        <f t="shared" si="3"/>
        <v>77.94</v>
      </c>
      <c r="T6" s="35">
        <f t="shared" si="3"/>
        <v>217.89</v>
      </c>
      <c r="U6" s="35">
        <f t="shared" si="3"/>
        <v>13898</v>
      </c>
      <c r="V6" s="35">
        <f t="shared" si="3"/>
        <v>43.16</v>
      </c>
      <c r="W6" s="35">
        <f t="shared" si="3"/>
        <v>322.01</v>
      </c>
      <c r="X6" s="36">
        <f>IF(X7="",NA(),X7)</f>
        <v>113.89</v>
      </c>
      <c r="Y6" s="36">
        <f t="shared" ref="Y6:AG6" si="4">IF(Y7="",NA(),Y7)</f>
        <v>116.28</v>
      </c>
      <c r="Z6" s="36">
        <f t="shared" si="4"/>
        <v>105.35</v>
      </c>
      <c r="AA6" s="36">
        <f t="shared" si="4"/>
        <v>116.07</v>
      </c>
      <c r="AB6" s="36">
        <f t="shared" si="4"/>
        <v>103.41</v>
      </c>
      <c r="AC6" s="36">
        <f t="shared" si="4"/>
        <v>109.49</v>
      </c>
      <c r="AD6" s="36">
        <f t="shared" si="4"/>
        <v>111.06</v>
      </c>
      <c r="AE6" s="36">
        <f t="shared" si="4"/>
        <v>111.34</v>
      </c>
      <c r="AF6" s="36">
        <f t="shared" si="4"/>
        <v>110.02</v>
      </c>
      <c r="AG6" s="36">
        <f t="shared" si="4"/>
        <v>108.76</v>
      </c>
      <c r="AH6" s="35" t="str">
        <f>IF(AH7="","",IF(AH7="-","【-】","【"&amp;SUBSTITUTE(TEXT(AH7,"#,##0.00"),"-","△")&amp;"】"))</f>
        <v>【112.83】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9.49</v>
      </c>
      <c r="AO6" s="36">
        <f t="shared" si="5"/>
        <v>9.35</v>
      </c>
      <c r="AP6" s="36">
        <f t="shared" si="5"/>
        <v>10.130000000000001</v>
      </c>
      <c r="AQ6" s="36">
        <f t="shared" si="5"/>
        <v>7.31</v>
      </c>
      <c r="AR6" s="36">
        <f t="shared" si="5"/>
        <v>7.48</v>
      </c>
      <c r="AS6" s="35" t="str">
        <f>IF(AS7="","",IF(AS7="-","【-】","【"&amp;SUBSTITUTE(TEXT(AS7,"#,##0.00"),"-","△")&amp;"】"))</f>
        <v>【1.05】</v>
      </c>
      <c r="AT6" s="36">
        <f>IF(AT7="",NA(),AT7)</f>
        <v>1699.59</v>
      </c>
      <c r="AU6" s="36">
        <f t="shared" ref="AU6:BC6" si="6">IF(AU7="",NA(),AU7)</f>
        <v>3636.89</v>
      </c>
      <c r="AV6" s="36">
        <f t="shared" si="6"/>
        <v>1172.95</v>
      </c>
      <c r="AW6" s="36">
        <f t="shared" si="6"/>
        <v>1318.2</v>
      </c>
      <c r="AX6" s="36">
        <f t="shared" si="6"/>
        <v>1077.01</v>
      </c>
      <c r="AY6" s="36">
        <f t="shared" si="6"/>
        <v>406.37</v>
      </c>
      <c r="AZ6" s="36">
        <f t="shared" si="6"/>
        <v>398.29</v>
      </c>
      <c r="BA6" s="36">
        <f t="shared" si="6"/>
        <v>388.67</v>
      </c>
      <c r="BB6" s="36">
        <f t="shared" si="6"/>
        <v>355.27</v>
      </c>
      <c r="BC6" s="36">
        <f t="shared" si="6"/>
        <v>359.7</v>
      </c>
      <c r="BD6" s="35" t="str">
        <f>IF(BD7="","",IF(BD7="-","【-】","【"&amp;SUBSTITUTE(TEXT(BD7,"#,##0.00"),"-","△")&amp;"】"))</f>
        <v>【261.93】</v>
      </c>
      <c r="BE6" s="36">
        <f>IF(BE7="",NA(),BE7)</f>
        <v>111.55</v>
      </c>
      <c r="BF6" s="36">
        <f t="shared" ref="BF6:BN6" si="7">IF(BF7="",NA(),BF7)</f>
        <v>103.97</v>
      </c>
      <c r="BG6" s="36">
        <f t="shared" si="7"/>
        <v>97.7</v>
      </c>
      <c r="BH6" s="36">
        <f t="shared" si="7"/>
        <v>87.92</v>
      </c>
      <c r="BI6" s="36">
        <f t="shared" si="7"/>
        <v>82.64</v>
      </c>
      <c r="BJ6" s="36">
        <f t="shared" si="7"/>
        <v>442.54</v>
      </c>
      <c r="BK6" s="36">
        <f t="shared" si="7"/>
        <v>431</v>
      </c>
      <c r="BL6" s="36">
        <f t="shared" si="7"/>
        <v>422.5</v>
      </c>
      <c r="BM6" s="36">
        <f t="shared" si="7"/>
        <v>458.27</v>
      </c>
      <c r="BN6" s="36">
        <f t="shared" si="7"/>
        <v>447.01</v>
      </c>
      <c r="BO6" s="35" t="str">
        <f>IF(BO7="","",IF(BO7="-","【-】","【"&amp;SUBSTITUTE(TEXT(BO7,"#,##0.00"),"-","△")&amp;"】"))</f>
        <v>【270.46】</v>
      </c>
      <c r="BP6" s="36">
        <f>IF(BP7="",NA(),BP7)</f>
        <v>104.65</v>
      </c>
      <c r="BQ6" s="36">
        <f t="shared" ref="BQ6:BY6" si="8">IF(BQ7="",NA(),BQ7)</f>
        <v>111.36</v>
      </c>
      <c r="BR6" s="36">
        <f t="shared" si="8"/>
        <v>98.23</v>
      </c>
      <c r="BS6" s="36">
        <f t="shared" si="8"/>
        <v>109.44</v>
      </c>
      <c r="BT6" s="36">
        <f t="shared" si="8"/>
        <v>99.15</v>
      </c>
      <c r="BU6" s="36">
        <f t="shared" si="8"/>
        <v>98.6</v>
      </c>
      <c r="BV6" s="36">
        <f t="shared" si="8"/>
        <v>100.82</v>
      </c>
      <c r="BW6" s="36">
        <f t="shared" si="8"/>
        <v>101.64</v>
      </c>
      <c r="BX6" s="36">
        <f t="shared" si="8"/>
        <v>96.77</v>
      </c>
      <c r="BY6" s="36">
        <f t="shared" si="8"/>
        <v>95.81</v>
      </c>
      <c r="BZ6" s="35" t="str">
        <f>IF(BZ7="","",IF(BZ7="-","【-】","【"&amp;SUBSTITUTE(TEXT(BZ7,"#,##0.00"),"-","△")&amp;"】"))</f>
        <v>【103.91】</v>
      </c>
      <c r="CA6" s="36">
        <f>IF(CA7="",NA(),CA7)</f>
        <v>98.04</v>
      </c>
      <c r="CB6" s="36">
        <f t="shared" ref="CB6:CJ6" si="9">IF(CB7="",NA(),CB7)</f>
        <v>91.69</v>
      </c>
      <c r="CC6" s="36">
        <f t="shared" si="9"/>
        <v>104.88</v>
      </c>
      <c r="CD6" s="36">
        <f t="shared" si="9"/>
        <v>93.74</v>
      </c>
      <c r="CE6" s="36">
        <f t="shared" si="9"/>
        <v>104.03</v>
      </c>
      <c r="CF6" s="36">
        <f t="shared" si="9"/>
        <v>181.67</v>
      </c>
      <c r="CG6" s="36">
        <f t="shared" si="9"/>
        <v>179.55</v>
      </c>
      <c r="CH6" s="36">
        <f t="shared" si="9"/>
        <v>179.16</v>
      </c>
      <c r="CI6" s="36">
        <f t="shared" si="9"/>
        <v>187.18</v>
      </c>
      <c r="CJ6" s="36">
        <f t="shared" si="9"/>
        <v>189.58</v>
      </c>
      <c r="CK6" s="35" t="str">
        <f>IF(CK7="","",IF(CK7="-","【-】","【"&amp;SUBSTITUTE(TEXT(CK7,"#,##0.00"),"-","△")&amp;"】"))</f>
        <v>【167.11】</v>
      </c>
      <c r="CL6" s="36">
        <f>IF(CL7="",NA(),CL7)</f>
        <v>52.16</v>
      </c>
      <c r="CM6" s="36">
        <f t="shared" ref="CM6:CU6" si="10">IF(CM7="",NA(),CM7)</f>
        <v>53.61</v>
      </c>
      <c r="CN6" s="36">
        <f t="shared" si="10"/>
        <v>54.41</v>
      </c>
      <c r="CO6" s="36">
        <f t="shared" si="10"/>
        <v>55.86</v>
      </c>
      <c r="CP6" s="36">
        <f t="shared" si="10"/>
        <v>54.38</v>
      </c>
      <c r="CQ6" s="36">
        <f t="shared" si="10"/>
        <v>53.61</v>
      </c>
      <c r="CR6" s="36">
        <f t="shared" si="10"/>
        <v>53.52</v>
      </c>
      <c r="CS6" s="36">
        <f t="shared" si="10"/>
        <v>54.24</v>
      </c>
      <c r="CT6" s="36">
        <f t="shared" si="10"/>
        <v>55.88</v>
      </c>
      <c r="CU6" s="36">
        <f t="shared" si="10"/>
        <v>55.22</v>
      </c>
      <c r="CV6" s="35" t="str">
        <f>IF(CV7="","",IF(CV7="-","【-】","【"&amp;SUBSTITUTE(TEXT(CV7,"#,##0.00"),"-","△")&amp;"】"))</f>
        <v>【60.27】</v>
      </c>
      <c r="CW6" s="36">
        <f>IF(CW7="",NA(),CW7)</f>
        <v>87.86</v>
      </c>
      <c r="CX6" s="36">
        <f t="shared" ref="CX6:DF6" si="11">IF(CX7="",NA(),CX7)</f>
        <v>85.73</v>
      </c>
      <c r="CY6" s="36">
        <f t="shared" si="11"/>
        <v>82.74</v>
      </c>
      <c r="CZ6" s="36">
        <f t="shared" si="11"/>
        <v>82.62</v>
      </c>
      <c r="DA6" s="36">
        <f t="shared" si="11"/>
        <v>81.63</v>
      </c>
      <c r="DB6" s="36">
        <f t="shared" si="11"/>
        <v>81.31</v>
      </c>
      <c r="DC6" s="36">
        <f t="shared" si="11"/>
        <v>81.459999999999994</v>
      </c>
      <c r="DD6" s="36">
        <f t="shared" si="11"/>
        <v>81.680000000000007</v>
      </c>
      <c r="DE6" s="36">
        <f t="shared" si="11"/>
        <v>80.989999999999995</v>
      </c>
      <c r="DF6" s="36">
        <f t="shared" si="11"/>
        <v>80.930000000000007</v>
      </c>
      <c r="DG6" s="35" t="str">
        <f>IF(DG7="","",IF(DG7="-","【-】","【"&amp;SUBSTITUTE(TEXT(DG7,"#,##0.00"),"-","△")&amp;"】"))</f>
        <v>【89.92】</v>
      </c>
      <c r="DH6" s="36">
        <f>IF(DH7="",NA(),DH7)</f>
        <v>47.26</v>
      </c>
      <c r="DI6" s="36">
        <f t="shared" ref="DI6:DQ6" si="12">IF(DI7="",NA(),DI7)</f>
        <v>48.57</v>
      </c>
      <c r="DJ6" s="36">
        <f t="shared" si="12"/>
        <v>50.58</v>
      </c>
      <c r="DK6" s="36">
        <f t="shared" si="12"/>
        <v>51.98</v>
      </c>
      <c r="DL6" s="36">
        <f t="shared" si="12"/>
        <v>52.97</v>
      </c>
      <c r="DM6" s="36">
        <f t="shared" si="12"/>
        <v>46.67</v>
      </c>
      <c r="DN6" s="36">
        <f t="shared" si="12"/>
        <v>47.7</v>
      </c>
      <c r="DO6" s="36">
        <f t="shared" si="12"/>
        <v>48.14</v>
      </c>
      <c r="DP6" s="36">
        <f t="shared" si="12"/>
        <v>46.61</v>
      </c>
      <c r="DQ6" s="36">
        <f t="shared" si="12"/>
        <v>47.97</v>
      </c>
      <c r="DR6" s="35" t="str">
        <f>IF(DR7="","",IF(DR7="-","【-】","【"&amp;SUBSTITUTE(TEXT(DR7,"#,##0.00"),"-","△")&amp;"】"))</f>
        <v>【48.85】</v>
      </c>
      <c r="DS6" s="35">
        <f>IF(DS7="",NA(),DS7)</f>
        <v>0</v>
      </c>
      <c r="DT6" s="35">
        <f t="shared" ref="DT6:EB6" si="13">IF(DT7="",NA(),DT7)</f>
        <v>0</v>
      </c>
      <c r="DU6" s="35">
        <f t="shared" si="13"/>
        <v>0</v>
      </c>
      <c r="DV6" s="35">
        <f t="shared" si="13"/>
        <v>0</v>
      </c>
      <c r="DW6" s="35">
        <f t="shared" si="13"/>
        <v>0</v>
      </c>
      <c r="DX6" s="36">
        <f t="shared" si="13"/>
        <v>10.029999999999999</v>
      </c>
      <c r="DY6" s="36">
        <f t="shared" si="13"/>
        <v>7.26</v>
      </c>
      <c r="DZ6" s="36">
        <f t="shared" si="13"/>
        <v>11.13</v>
      </c>
      <c r="EA6" s="36">
        <f t="shared" si="13"/>
        <v>10.84</v>
      </c>
      <c r="EB6" s="36">
        <f t="shared" si="13"/>
        <v>15.33</v>
      </c>
      <c r="EC6" s="35" t="str">
        <f>IF(EC7="","",IF(EC7="-","【-】","【"&amp;SUBSTITUTE(TEXT(EC7,"#,##0.00"),"-","△")&amp;"】"))</f>
        <v>【17.80】</v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6">
        <f t="shared" si="14"/>
        <v>1.37</v>
      </c>
      <c r="EH6" s="36">
        <f t="shared" si="14"/>
        <v>0.75</v>
      </c>
      <c r="EI6" s="36">
        <f t="shared" si="14"/>
        <v>0.68</v>
      </c>
      <c r="EJ6" s="36">
        <f t="shared" si="14"/>
        <v>1.65</v>
      </c>
      <c r="EK6" s="36">
        <f t="shared" si="14"/>
        <v>0.47</v>
      </c>
      <c r="EL6" s="36">
        <f t="shared" si="14"/>
        <v>0.39</v>
      </c>
      <c r="EM6" s="36">
        <f t="shared" si="14"/>
        <v>0.43</v>
      </c>
      <c r="EN6" s="35" t="str">
        <f>IF(EN7="","",IF(EN7="-","【-】","【"&amp;SUBSTITUTE(TEXT(EN7,"#,##0.00"),"-","△")&amp;"】"))</f>
        <v>【0.70】</v>
      </c>
    </row>
    <row r="7" spans="1:144" s="37" customFormat="1" x14ac:dyDescent="0.15">
      <c r="A7" s="29"/>
      <c r="B7" s="38">
        <v>2018</v>
      </c>
      <c r="C7" s="38">
        <v>313700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91.92</v>
      </c>
      <c r="P7" s="39">
        <v>82.45</v>
      </c>
      <c r="Q7" s="39">
        <v>2028</v>
      </c>
      <c r="R7" s="39">
        <v>16982</v>
      </c>
      <c r="S7" s="39">
        <v>77.94</v>
      </c>
      <c r="T7" s="39">
        <v>217.89</v>
      </c>
      <c r="U7" s="39">
        <v>13898</v>
      </c>
      <c r="V7" s="39">
        <v>43.16</v>
      </c>
      <c r="W7" s="39">
        <v>322.01</v>
      </c>
      <c r="X7" s="39">
        <v>113.89</v>
      </c>
      <c r="Y7" s="39">
        <v>116.28</v>
      </c>
      <c r="Z7" s="39">
        <v>105.35</v>
      </c>
      <c r="AA7" s="39">
        <v>116.07</v>
      </c>
      <c r="AB7" s="39">
        <v>103.41</v>
      </c>
      <c r="AC7" s="39">
        <v>109.49</v>
      </c>
      <c r="AD7" s="39">
        <v>111.06</v>
      </c>
      <c r="AE7" s="39">
        <v>111.34</v>
      </c>
      <c r="AF7" s="39">
        <v>110.02</v>
      </c>
      <c r="AG7" s="39">
        <v>108.76</v>
      </c>
      <c r="AH7" s="39">
        <v>112.83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9.49</v>
      </c>
      <c r="AO7" s="39">
        <v>9.35</v>
      </c>
      <c r="AP7" s="39">
        <v>10.130000000000001</v>
      </c>
      <c r="AQ7" s="39">
        <v>7.31</v>
      </c>
      <c r="AR7" s="39">
        <v>7.48</v>
      </c>
      <c r="AS7" s="39">
        <v>1.05</v>
      </c>
      <c r="AT7" s="39">
        <v>1699.59</v>
      </c>
      <c r="AU7" s="39">
        <v>3636.89</v>
      </c>
      <c r="AV7" s="39">
        <v>1172.95</v>
      </c>
      <c r="AW7" s="39">
        <v>1318.2</v>
      </c>
      <c r="AX7" s="39">
        <v>1077.01</v>
      </c>
      <c r="AY7" s="39">
        <v>406.37</v>
      </c>
      <c r="AZ7" s="39">
        <v>398.29</v>
      </c>
      <c r="BA7" s="39">
        <v>388.67</v>
      </c>
      <c r="BB7" s="39">
        <v>355.27</v>
      </c>
      <c r="BC7" s="39">
        <v>359.7</v>
      </c>
      <c r="BD7" s="39">
        <v>261.93</v>
      </c>
      <c r="BE7" s="39">
        <v>111.55</v>
      </c>
      <c r="BF7" s="39">
        <v>103.97</v>
      </c>
      <c r="BG7" s="39">
        <v>97.7</v>
      </c>
      <c r="BH7" s="39">
        <v>87.92</v>
      </c>
      <c r="BI7" s="39">
        <v>82.64</v>
      </c>
      <c r="BJ7" s="39">
        <v>442.54</v>
      </c>
      <c r="BK7" s="39">
        <v>431</v>
      </c>
      <c r="BL7" s="39">
        <v>422.5</v>
      </c>
      <c r="BM7" s="39">
        <v>458.27</v>
      </c>
      <c r="BN7" s="39">
        <v>447.01</v>
      </c>
      <c r="BO7" s="39">
        <v>270.45999999999998</v>
      </c>
      <c r="BP7" s="39">
        <v>104.65</v>
      </c>
      <c r="BQ7" s="39">
        <v>111.36</v>
      </c>
      <c r="BR7" s="39">
        <v>98.23</v>
      </c>
      <c r="BS7" s="39">
        <v>109.44</v>
      </c>
      <c r="BT7" s="39">
        <v>99.15</v>
      </c>
      <c r="BU7" s="39">
        <v>98.6</v>
      </c>
      <c r="BV7" s="39">
        <v>100.82</v>
      </c>
      <c r="BW7" s="39">
        <v>101.64</v>
      </c>
      <c r="BX7" s="39">
        <v>96.77</v>
      </c>
      <c r="BY7" s="39">
        <v>95.81</v>
      </c>
      <c r="BZ7" s="39">
        <v>103.91</v>
      </c>
      <c r="CA7" s="39">
        <v>98.04</v>
      </c>
      <c r="CB7" s="39">
        <v>91.69</v>
      </c>
      <c r="CC7" s="39">
        <v>104.88</v>
      </c>
      <c r="CD7" s="39">
        <v>93.74</v>
      </c>
      <c r="CE7" s="39">
        <v>104.03</v>
      </c>
      <c r="CF7" s="39">
        <v>181.67</v>
      </c>
      <c r="CG7" s="39">
        <v>179.55</v>
      </c>
      <c r="CH7" s="39">
        <v>179.16</v>
      </c>
      <c r="CI7" s="39">
        <v>187.18</v>
      </c>
      <c r="CJ7" s="39">
        <v>189.58</v>
      </c>
      <c r="CK7" s="39">
        <v>167.11</v>
      </c>
      <c r="CL7" s="39">
        <v>52.16</v>
      </c>
      <c r="CM7" s="39">
        <v>53.61</v>
      </c>
      <c r="CN7" s="39">
        <v>54.41</v>
      </c>
      <c r="CO7" s="39">
        <v>55.86</v>
      </c>
      <c r="CP7" s="39">
        <v>54.38</v>
      </c>
      <c r="CQ7" s="39">
        <v>53.61</v>
      </c>
      <c r="CR7" s="39">
        <v>53.52</v>
      </c>
      <c r="CS7" s="39">
        <v>54.24</v>
      </c>
      <c r="CT7" s="39">
        <v>55.88</v>
      </c>
      <c r="CU7" s="39">
        <v>55.22</v>
      </c>
      <c r="CV7" s="39">
        <v>60.27</v>
      </c>
      <c r="CW7" s="39">
        <v>87.86</v>
      </c>
      <c r="CX7" s="39">
        <v>85.73</v>
      </c>
      <c r="CY7" s="39">
        <v>82.74</v>
      </c>
      <c r="CZ7" s="39">
        <v>82.62</v>
      </c>
      <c r="DA7" s="39">
        <v>81.63</v>
      </c>
      <c r="DB7" s="39">
        <v>81.31</v>
      </c>
      <c r="DC7" s="39">
        <v>81.459999999999994</v>
      </c>
      <c r="DD7" s="39">
        <v>81.680000000000007</v>
      </c>
      <c r="DE7" s="39">
        <v>80.989999999999995</v>
      </c>
      <c r="DF7" s="39">
        <v>80.930000000000007</v>
      </c>
      <c r="DG7" s="39">
        <v>89.92</v>
      </c>
      <c r="DH7" s="39">
        <v>47.26</v>
      </c>
      <c r="DI7" s="39">
        <v>48.57</v>
      </c>
      <c r="DJ7" s="39">
        <v>50.58</v>
      </c>
      <c r="DK7" s="39">
        <v>51.98</v>
      </c>
      <c r="DL7" s="39">
        <v>52.97</v>
      </c>
      <c r="DM7" s="39">
        <v>46.67</v>
      </c>
      <c r="DN7" s="39">
        <v>47.7</v>
      </c>
      <c r="DO7" s="39">
        <v>48.14</v>
      </c>
      <c r="DP7" s="39">
        <v>46.61</v>
      </c>
      <c r="DQ7" s="39">
        <v>47.97</v>
      </c>
      <c r="DR7" s="39">
        <v>48.85</v>
      </c>
      <c r="DS7" s="39">
        <v>0</v>
      </c>
      <c r="DT7" s="39">
        <v>0</v>
      </c>
      <c r="DU7" s="39">
        <v>0</v>
      </c>
      <c r="DV7" s="39">
        <v>0</v>
      </c>
      <c r="DW7" s="39">
        <v>0</v>
      </c>
      <c r="DX7" s="39">
        <v>10.029999999999999</v>
      </c>
      <c r="DY7" s="39">
        <v>7.26</v>
      </c>
      <c r="DZ7" s="39">
        <v>11.13</v>
      </c>
      <c r="EA7" s="39">
        <v>10.84</v>
      </c>
      <c r="EB7" s="39">
        <v>15.33</v>
      </c>
      <c r="EC7" s="39">
        <v>17.8</v>
      </c>
      <c r="ED7" s="39">
        <v>0</v>
      </c>
      <c r="EE7" s="39">
        <v>0</v>
      </c>
      <c r="EF7" s="39">
        <v>0</v>
      </c>
      <c r="EG7" s="39">
        <v>1.37</v>
      </c>
      <c r="EH7" s="39">
        <v>0.75</v>
      </c>
      <c r="EI7" s="39">
        <v>0.68</v>
      </c>
      <c r="EJ7" s="39">
        <v>1.65</v>
      </c>
      <c r="EK7" s="39">
        <v>0.47</v>
      </c>
      <c r="EL7" s="39">
        <v>0.39</v>
      </c>
      <c r="EM7" s="39">
        <v>0.43</v>
      </c>
      <c r="EN7" s="39">
        <v>0.7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>DATEVALUE($B$6-4&amp;"年1月1日")</f>
        <v>41640</v>
      </c>
      <c r="C10" s="43">
        <f>DATEVALUE($B$6-3&amp;"年1月1日")</f>
        <v>42005</v>
      </c>
      <c r="D10" s="43">
        <f>DATEVALUE($B$6-2&amp;"年1月1日")</f>
        <v>42370</v>
      </c>
      <c r="E10" s="43">
        <f>DATEVALUE($B$6-1&amp;"年1月1日")</f>
        <v>42736</v>
      </c>
      <c r="F10" s="43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鳥取県庁</cp:lastModifiedBy>
  <cp:lastPrinted>2020-01-21T00:50:27Z</cp:lastPrinted>
  <dcterms:created xsi:type="dcterms:W3CDTF">2019-12-05T04:23:59Z</dcterms:created>
  <dcterms:modified xsi:type="dcterms:W3CDTF">2020-02-06T05:10:12Z</dcterms:modified>
</cp:coreProperties>
</file>