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07_智頭町\"/>
    </mc:Choice>
  </mc:AlternateContent>
  <workbookProtection workbookAlgorithmName="SHA-512" workbookHashValue="X18c1Jd3KmYbpTYdUMyYQrbWnnNdzg//DaCz8UQdUJ4gYflQZ/BUGCOOFYnLw46PaTNZpoYnZYBNN2lokFpKWw==" workbookSaltValue="Y8+zMNNBuRYvnqZJUVIQ9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<sst xmlns="http://schemas.openxmlformats.org/spreadsheetml/2006/main" count="225" uniqueCount="109">
  <si>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</si>
  <si>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</si>
  <si>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経営比較分析表（平成30年度決算）</t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</si>
  <si>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</si>
  <si>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</si>
  <si>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</si>
  <si>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</si>
  <si>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</si>
  <si>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</si>
  <si>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</si>
  <si>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</si>
  <si>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類似団体区分</t>
    <rPh sb="4" eb="6">
      <t>クブン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</si>
  <si>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</si>
  <si>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1"/>
  </si>
  <si>
    <t>人口（人）</t>
    <rPh sb="0" eb="2">
      <t>ジンコウ</t>
    </rPh>
    <rPh sb="3" eb="4">
      <t>ヒト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</si>
  <si>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</si>
  <si>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</si>
  <si>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管理者の情報</t>
    <rPh sb="0" eb="2">
      <t>カンリ</t>
    </rPh>
    <rPh sb="2" eb="3">
      <t>シャ</t>
    </rPh>
    <rPh sb="4" eb="6">
      <t>ジョウホウ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</si>
  <si>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</si>
  <si>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</si>
  <si>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</si>
  <si>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</si>
  <si>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</si>
  <si>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</si>
  <si>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</si>
  <si>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</si>
  <si>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</si>
  <si>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</si>
  <si>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1⑥</t>
  </si>
  <si>
    <t>小項目</t>
    <rPh sb="0" eb="3">
      <t>ショウコウモク</t>
    </rPh>
    <phoneticPr fontId="1"/>
  </si>
  <si>
    <t>現在給水人口(人)</t>
  </si>
  <si>
    <t>基本情報</t>
    <rPh sb="0" eb="2">
      <t>キホン</t>
    </rPh>
    <rPh sb="2" eb="4">
      <t>ジョウホウ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</si>
  <si>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1"/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</si>
  <si>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</si>
  <si>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</si>
  <si>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</si>
  <si>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</si>
  <si>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</si>
  <si>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平成30年度全国平均</t>
  </si>
  <si>
    <t>-</t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</si>
  <si>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</si>
  <si>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</si>
  <si>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</si>
  <si>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</si>
  <si>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>1④</t>
  </si>
  <si>
    <t>2. 老朽化の状況について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</si>
  <si>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</si>
  <si>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</si>
  <si>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</si>
  <si>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水道事業(法非適用)</t>
    <rPh sb="0" eb="2">
      <t>スイドウ</t>
    </rPh>
    <rPh sb="2" eb="4">
      <t>ジギョウ</t>
    </rPh>
    <phoneticPr fontId="1"/>
  </si>
  <si>
    <t>1②</t>
  </si>
  <si>
    <t>1③</t>
  </si>
  <si>
    <t>1⑦</t>
  </si>
  <si>
    <t>年度</t>
    <rPh sb="0" eb="2">
      <t>ネンド</t>
    </rPh>
    <phoneticPr fontId="1"/>
  </si>
  <si>
    <t>1⑧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</si>
  <si>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</si>
  <si>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</si>
  <si>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　施設の老朽化は避けられない課題であり、財政を考慮しながら更新を計画していきたい。</t>
  </si>
  <si>
    <t>2③</t>
  </si>
  <si>
    <t>項番</t>
    <rPh sb="0" eb="2">
      <t>コウバン</t>
    </rPh>
    <phoneticPr fontId="1"/>
  </si>
  <si>
    <t>業務CD</t>
    <rPh sb="0" eb="2">
      <t>ギョウム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</si>
  <si>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</si>
  <si>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</si>
  <si>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</si>
  <si>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</si>
  <si>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</si>
  <si>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</si>
  <si>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</si>
  <si>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</si>
  <si>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</si>
  <si>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</si>
  <si>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</si>
  <si>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</si>
  <si>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</si>
  <si>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管理者の情報</t>
    <rPh sb="0" eb="3">
      <t>カンリシャ</t>
    </rPh>
    <rPh sb="4" eb="6">
      <t>ジョウホウ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</si>
  <si>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</si>
  <si>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</si>
  <si>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</si>
  <si>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</si>
  <si>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</si>
  <si>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</si>
  <si>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</si>
  <si>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</si>
  <si>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</si>
  <si>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</si>
  <si>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</si>
  <si>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</si>
  <si>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</si>
  <si>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</si>
  <si>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</si>
  <si>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</si>
  <si>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</si>
  <si>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</si>
  <si>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</si>
  <si>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</si>
  <si>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</si>
  <si>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鳥取県　智頭町</t>
  </si>
  <si>
    <t>法非適用</t>
  </si>
  <si>
    <t>水道事業</t>
  </si>
  <si>
    <t>簡易水道事業</t>
  </si>
  <si>
    <t>D3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</si>
  <si>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</si>
  <si>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</si>
  <si>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</si>
  <si>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</si>
  <si>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</si>
  <si>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</si>
  <si>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収益的収支比率は類似他団体と比較して、例年安定して高水準にあり、企業債の償還もH26年度で終了し、累積欠損金もない。
　また、昨年度のようなイレギュラーな委託料が無かったため料金回収率は例年と同等の数値となった。有収率については施設の老朽化もあり、改善すべき事項であると考えている。
　今後も、健全性・効率性を維持していきたい。</t>
    <rPh sb="64" eb="66">
      <t>サクネン</t>
    </rPh>
    <rPh sb="66" eb="67">
      <t>ド</t>
    </rPh>
    <rPh sb="78" eb="81">
      <t>イタクリョウ</t>
    </rPh>
    <rPh sb="82" eb="83">
      <t>ナ</t>
    </rPh>
    <rPh sb="94" eb="96">
      <t>レイネン</t>
    </rPh>
    <rPh sb="97" eb="99">
      <t>ドウトウ</t>
    </rPh>
    <rPh sb="100" eb="102">
      <t>スウチ</t>
    </rPh>
    <phoneticPr fontId="1"/>
  </si>
  <si>
    <t>　全体的に類似団体平均より値としては良い傾向にある。今後も適切な施設の維持管理に努めていきたい。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</si>
</sst>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;&quot;△&quot;#,##0.00"/>
    <numFmt numFmtId="177" formatCode="#,##0.00;&quot;△&quot;#,##0.00;&quot;-&quot;"/>
    <numFmt numFmtId="178" formatCode="#,##0;&quot;△&quot;#,##0"/>
    <numFmt numFmtId="179" formatCode="ge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9" fontId="0" fillId="0" borderId="2" xfId="0" applyNumberFormat="1" applyBorder="1">
      <alignment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7" fontId="0" fillId="5" borderId="2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5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72936"/>
        <c:axId val="28457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0.69</c:v>
                </c:pt>
                <c:pt idx="1">
                  <c:v>0.65</c:v>
                </c:pt>
                <c:pt idx="2">
                  <c:v>0.53</c:v>
                </c:pt>
                <c:pt idx="3">
                  <c:v>0.72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72936"/>
        <c:axId val="284570192"/>
      </c:lineChart>
      <c:dateAx>
        <c:axId val="284572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570192"/>
        <c:crosses val="autoZero"/>
        <c:auto val="1"/>
        <c:lblOffset val="100"/>
        <c:baseTimeUnit val="years"/>
      </c:dateAx>
      <c:valAx>
        <c:axId val="28457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84572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62.69</c:v>
                </c:pt>
                <c:pt idx="1">
                  <c:v>60.47</c:v>
                </c:pt>
                <c:pt idx="2">
                  <c:v>62.15</c:v>
                </c:pt>
                <c:pt idx="3">
                  <c:v>65.3</c:v>
                </c:pt>
                <c:pt idx="4">
                  <c:v>61.58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512560"/>
        <c:axId val="355512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57.43</c:v>
                </c:pt>
                <c:pt idx="1">
                  <c:v>57.29</c:v>
                </c:pt>
                <c:pt idx="2">
                  <c:v>55.9</c:v>
                </c:pt>
                <c:pt idx="3">
                  <c:v>57.3</c:v>
                </c:pt>
                <c:pt idx="4">
                  <c:v>56.76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512560"/>
        <c:axId val="355512952"/>
      </c:lineChart>
      <c:dateAx>
        <c:axId val="35551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512952"/>
        <c:crosses val="autoZero"/>
        <c:auto val="1"/>
        <c:lblOffset val="100"/>
        <c:baseTimeUnit val="years"/>
      </c:dateAx>
      <c:valAx>
        <c:axId val="355512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551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74.989999999999995</c:v>
                </c:pt>
                <c:pt idx="1">
                  <c:v>74.989999999999995</c:v>
                </c:pt>
                <c:pt idx="2">
                  <c:v>74.989999999999995</c:v>
                </c:pt>
                <c:pt idx="3">
                  <c:v>74.989999999999995</c:v>
                </c:pt>
                <c:pt idx="4">
                  <c:v>74.989999999999995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514912"/>
        <c:axId val="355513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73.83</c:v>
                </c:pt>
                <c:pt idx="1">
                  <c:v>73.69</c:v>
                </c:pt>
                <c:pt idx="2">
                  <c:v>73.28</c:v>
                </c:pt>
                <c:pt idx="3">
                  <c:v>72.42</c:v>
                </c:pt>
                <c:pt idx="4">
                  <c:v>73.069999999999993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514912"/>
        <c:axId val="355513736"/>
      </c:lineChart>
      <c:dateAx>
        <c:axId val="35551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513736"/>
        <c:crosses val="autoZero"/>
        <c:auto val="1"/>
        <c:lblOffset val="100"/>
        <c:baseTimeUnit val="years"/>
      </c:dateAx>
      <c:valAx>
        <c:axId val="355513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551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96.27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66272"/>
        <c:axId val="284569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75.87</c:v>
                </c:pt>
                <c:pt idx="1">
                  <c:v>76.27</c:v>
                </c:pt>
                <c:pt idx="2">
                  <c:v>77.56</c:v>
                </c:pt>
                <c:pt idx="3">
                  <c:v>78.510000000000005</c:v>
                </c:pt>
                <c:pt idx="4">
                  <c:v>77.91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66272"/>
        <c:axId val="284569800"/>
      </c:lineChart>
      <c:dateAx>
        <c:axId val="28456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569800"/>
        <c:crosses val="autoZero"/>
        <c:auto val="1"/>
        <c:lblOffset val="100"/>
        <c:baseTimeUnit val="years"/>
      </c:dateAx>
      <c:valAx>
        <c:axId val="284569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8456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67840"/>
        <c:axId val="284571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67840"/>
        <c:axId val="284571368"/>
      </c:lineChart>
      <c:dateAx>
        <c:axId val="28456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571368"/>
        <c:crosses val="autoZero"/>
        <c:auto val="1"/>
        <c:lblOffset val="100"/>
        <c:baseTimeUnit val="years"/>
      </c:dateAx>
      <c:valAx>
        <c:axId val="284571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8456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4567448"/>
        <c:axId val="28456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567448"/>
        <c:axId val="284568232"/>
      </c:lineChart>
      <c:dateAx>
        <c:axId val="284567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4568232"/>
        <c:crosses val="autoZero"/>
        <c:auto val="1"/>
        <c:lblOffset val="100"/>
        <c:baseTimeUnit val="years"/>
      </c:dateAx>
      <c:valAx>
        <c:axId val="28456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84567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43" l="0.70000000000000062" r="0.70000000000000062" t="0.75000000000001343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069360"/>
        <c:axId val="35507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69360"/>
        <c:axId val="355076416"/>
      </c:lineChart>
      <c:dateAx>
        <c:axId val="35506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076416"/>
        <c:crosses val="autoZero"/>
        <c:auto val="1"/>
        <c:lblOffset val="100"/>
        <c:baseTimeUnit val="years"/>
      </c:dateAx>
      <c:valAx>
        <c:axId val="35507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506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070144"/>
        <c:axId val="35507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70144"/>
        <c:axId val="355075632"/>
      </c:lineChart>
      <c:dateAx>
        <c:axId val="35507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075632"/>
        <c:crosses val="autoZero"/>
        <c:auto val="1"/>
        <c:lblOffset val="100"/>
        <c:baseTimeUnit val="years"/>
      </c:dateAx>
      <c:valAx>
        <c:axId val="35507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507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071320"/>
        <c:axId val="35507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1125.69</c:v>
                </c:pt>
                <c:pt idx="1">
                  <c:v>1134.67</c:v>
                </c:pt>
                <c:pt idx="2">
                  <c:v>1144.79</c:v>
                </c:pt>
                <c:pt idx="3">
                  <c:v>1061.58</c:v>
                </c:pt>
                <c:pt idx="4">
                  <c:v>1007.7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71320"/>
        <c:axId val="355070928"/>
      </c:lineChart>
      <c:dateAx>
        <c:axId val="355071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070928"/>
        <c:crosses val="autoZero"/>
        <c:auto val="1"/>
        <c:lblOffset val="100"/>
        <c:baseTimeUnit val="years"/>
      </c:dateAx>
      <c:valAx>
        <c:axId val="35507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5071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73.91</c:v>
                </c:pt>
                <c:pt idx="1">
                  <c:v>57.43</c:v>
                </c:pt>
                <c:pt idx="2">
                  <c:v>63.33</c:v>
                </c:pt>
                <c:pt idx="3">
                  <c:v>50.76</c:v>
                </c:pt>
                <c:pt idx="4">
                  <c:v>62.46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068968"/>
        <c:axId val="35506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46.48</c:v>
                </c:pt>
                <c:pt idx="1">
                  <c:v>40.6</c:v>
                </c:pt>
                <c:pt idx="2">
                  <c:v>56.04</c:v>
                </c:pt>
                <c:pt idx="3">
                  <c:v>58.52</c:v>
                </c:pt>
                <c:pt idx="4">
                  <c:v>59.22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68968"/>
        <c:axId val="355069752"/>
      </c:lineChart>
      <c:dateAx>
        <c:axId val="355068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069752"/>
        <c:crosses val="autoZero"/>
        <c:auto val="1"/>
        <c:lblOffset val="100"/>
        <c:baseTimeUnit val="years"/>
      </c:dateAx>
      <c:valAx>
        <c:axId val="35506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5068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48.57</c:v>
                </c:pt>
                <c:pt idx="1">
                  <c:v>53</c:v>
                </c:pt>
                <c:pt idx="2">
                  <c:v>47.29</c:v>
                </c:pt>
                <c:pt idx="3">
                  <c:v>54.25</c:v>
                </c:pt>
                <c:pt idx="4">
                  <c:v>50.82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5073280"/>
        <c:axId val="35507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376.61</c:v>
                </c:pt>
                <c:pt idx="1">
                  <c:v>440.03</c:v>
                </c:pt>
                <c:pt idx="2">
                  <c:v>304.35000000000002</c:v>
                </c:pt>
                <c:pt idx="3">
                  <c:v>296.3</c:v>
                </c:pt>
                <c:pt idx="4">
                  <c:v>292.89999999999998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073280"/>
        <c:axId val="355074064"/>
      </c:lineChart>
      <c:dateAx>
        <c:axId val="35507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5074064"/>
        <c:crosses val="autoZero"/>
        <c:auto val="1"/>
        <c:lblOffset val="100"/>
        <c:baseTimeUnit val="years"/>
      </c:dateAx>
      <c:valAx>
        <c:axId val="35507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35507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【75.60】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S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D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【1,074.14】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【73.77】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9525</xdr:rowOff>
    </xdr:from>
    <xdr:to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【55.95】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【296.40】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【54.36】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R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C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85"/>
  <sheetViews>
    <sheetView showGridLines="0" tabSelected="1" zoomScale="90" zoomScaleNormal="90" workbookViewId="0">
      <selection activeCell="D12" sqref="D12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4" t="s"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2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鳥取県　智頭町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4</v>
      </c>
      <c r="C7" s="44"/>
      <c r="D7" s="44"/>
      <c r="E7" s="44"/>
      <c r="F7" s="44"/>
      <c r="G7" s="44"/>
      <c r="H7" s="44"/>
      <c r="I7" s="44" t="s">
        <v>10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11</v>
      </c>
      <c r="X7" s="44"/>
      <c r="Y7" s="44"/>
      <c r="Z7" s="44"/>
      <c r="AA7" s="44"/>
      <c r="AB7" s="44"/>
      <c r="AC7" s="44"/>
      <c r="AD7" s="44" t="s">
        <v>17</v>
      </c>
      <c r="AE7" s="44"/>
      <c r="AF7" s="44"/>
      <c r="AG7" s="44"/>
      <c r="AH7" s="44"/>
      <c r="AI7" s="44"/>
      <c r="AJ7" s="44"/>
      <c r="AK7" s="2"/>
      <c r="AL7" s="44" t="s">
        <v>14</v>
      </c>
      <c r="AM7" s="44"/>
      <c r="AN7" s="44"/>
      <c r="AO7" s="44"/>
      <c r="AP7" s="44"/>
      <c r="AQ7" s="44"/>
      <c r="AR7" s="44"/>
      <c r="AS7" s="44"/>
      <c r="AT7" s="44" t="s">
        <v>8</v>
      </c>
      <c r="AU7" s="44"/>
      <c r="AV7" s="44"/>
      <c r="AW7" s="44"/>
      <c r="AX7" s="44"/>
      <c r="AY7" s="44"/>
      <c r="AZ7" s="44"/>
      <c r="BA7" s="44"/>
      <c r="BB7" s="44" t="s">
        <v>18</v>
      </c>
      <c r="BC7" s="44"/>
      <c r="BD7" s="44"/>
      <c r="BE7" s="44"/>
      <c r="BF7" s="44"/>
      <c r="BG7" s="44"/>
      <c r="BH7" s="44"/>
      <c r="BI7" s="44"/>
      <c r="BJ7" s="3"/>
      <c r="BK7" s="3"/>
      <c r="BL7" s="16" t="s">
        <v>19</v>
      </c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24"/>
    </row>
    <row r="8" spans="1:78" ht="18.75" customHeight="1" x14ac:dyDescent="0.15">
      <c r="A8" s="2"/>
      <c r="B8" s="45" t="str">
        <f>データ!$I$6</f>
        <v>法非適用</v>
      </c>
      <c r="C8" s="45"/>
      <c r="D8" s="45"/>
      <c r="E8" s="45"/>
      <c r="F8" s="45"/>
      <c r="G8" s="45"/>
      <c r="H8" s="45"/>
      <c r="I8" s="45" t="str">
        <f>データ!$J$6</f>
        <v>水道事業</v>
      </c>
      <c r="J8" s="45"/>
      <c r="K8" s="45"/>
      <c r="L8" s="45"/>
      <c r="M8" s="45"/>
      <c r="N8" s="45"/>
      <c r="O8" s="45"/>
      <c r="P8" s="45" t="str">
        <f>データ!$K$6</f>
        <v>簡易水道事業</v>
      </c>
      <c r="Q8" s="45"/>
      <c r="R8" s="45"/>
      <c r="S8" s="45"/>
      <c r="T8" s="45"/>
      <c r="U8" s="45"/>
      <c r="V8" s="45"/>
      <c r="W8" s="45" t="str">
        <f>データ!$L$6</f>
        <v>D3</v>
      </c>
      <c r="X8" s="45"/>
      <c r="Y8" s="45"/>
      <c r="Z8" s="45"/>
      <c r="AA8" s="45"/>
      <c r="AB8" s="45"/>
      <c r="AC8" s="45"/>
      <c r="AD8" s="45" t="str">
        <f>データ!$M$6</f>
        <v>非設置</v>
      </c>
      <c r="AE8" s="45"/>
      <c r="AF8" s="45"/>
      <c r="AG8" s="45"/>
      <c r="AH8" s="45"/>
      <c r="AI8" s="45"/>
      <c r="AJ8" s="45"/>
      <c r="AK8" s="2"/>
      <c r="AL8" s="46">
        <f>データ!$R$6</f>
        <v>7030</v>
      </c>
      <c r="AM8" s="46"/>
      <c r="AN8" s="46"/>
      <c r="AO8" s="46"/>
      <c r="AP8" s="46"/>
      <c r="AQ8" s="46"/>
      <c r="AR8" s="46"/>
      <c r="AS8" s="46"/>
      <c r="AT8" s="47">
        <f>データ!$S$6</f>
        <v>224.7</v>
      </c>
      <c r="AU8" s="47"/>
      <c r="AV8" s="47"/>
      <c r="AW8" s="47"/>
      <c r="AX8" s="47"/>
      <c r="AY8" s="47"/>
      <c r="AZ8" s="47"/>
      <c r="BA8" s="47"/>
      <c r="BB8" s="47">
        <f>データ!$T$6</f>
        <v>31.29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9</v>
      </c>
      <c r="BM8" s="49"/>
      <c r="BN8" s="18" t="s">
        <v>21</v>
      </c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5"/>
    </row>
    <row r="9" spans="1:78" ht="18.75" customHeight="1" x14ac:dyDescent="0.15">
      <c r="A9" s="2"/>
      <c r="B9" s="44" t="s">
        <v>23</v>
      </c>
      <c r="C9" s="44"/>
      <c r="D9" s="44"/>
      <c r="E9" s="44"/>
      <c r="F9" s="44"/>
      <c r="G9" s="44"/>
      <c r="H9" s="44"/>
      <c r="I9" s="44" t="s">
        <v>24</v>
      </c>
      <c r="J9" s="44"/>
      <c r="K9" s="44"/>
      <c r="L9" s="44"/>
      <c r="M9" s="44"/>
      <c r="N9" s="44"/>
      <c r="O9" s="44"/>
      <c r="P9" s="44" t="s">
        <v>25</v>
      </c>
      <c r="Q9" s="44"/>
      <c r="R9" s="44"/>
      <c r="S9" s="44"/>
      <c r="T9" s="44"/>
      <c r="U9" s="44"/>
      <c r="V9" s="44"/>
      <c r="W9" s="44" t="s">
        <v>22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30</v>
      </c>
      <c r="AM9" s="44"/>
      <c r="AN9" s="44"/>
      <c r="AO9" s="44"/>
      <c r="AP9" s="44"/>
      <c r="AQ9" s="44"/>
      <c r="AR9" s="44"/>
      <c r="AS9" s="44"/>
      <c r="AT9" s="44" t="s">
        <v>32</v>
      </c>
      <c r="AU9" s="44"/>
      <c r="AV9" s="44"/>
      <c r="AW9" s="44"/>
      <c r="AX9" s="44"/>
      <c r="AY9" s="44"/>
      <c r="AZ9" s="44"/>
      <c r="BA9" s="44"/>
      <c r="BB9" s="44" t="s">
        <v>13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33</v>
      </c>
      <c r="BM9" s="51"/>
      <c r="BN9" s="19" t="s">
        <v>35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6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29.54</v>
      </c>
      <c r="Q10" s="47"/>
      <c r="R10" s="47"/>
      <c r="S10" s="47"/>
      <c r="T10" s="47"/>
      <c r="U10" s="47"/>
      <c r="V10" s="47"/>
      <c r="W10" s="46">
        <f>データ!$Q$6</f>
        <v>1630</v>
      </c>
      <c r="X10" s="46"/>
      <c r="Y10" s="46"/>
      <c r="Z10" s="46"/>
      <c r="AA10" s="46"/>
      <c r="AB10" s="46"/>
      <c r="AC10" s="46"/>
      <c r="AD10" s="2"/>
      <c r="AE10" s="2"/>
      <c r="AF10" s="2"/>
      <c r="AG10" s="2"/>
      <c r="AH10" s="2"/>
      <c r="AI10" s="2"/>
      <c r="AJ10" s="2"/>
      <c r="AK10" s="2"/>
      <c r="AL10" s="46">
        <f>データ!$U$6</f>
        <v>2054</v>
      </c>
      <c r="AM10" s="46"/>
      <c r="AN10" s="46"/>
      <c r="AO10" s="46"/>
      <c r="AP10" s="46"/>
      <c r="AQ10" s="46"/>
      <c r="AR10" s="46"/>
      <c r="AS10" s="46"/>
      <c r="AT10" s="47">
        <f>データ!$V$6</f>
        <v>1.9</v>
      </c>
      <c r="AU10" s="47"/>
      <c r="AV10" s="47"/>
      <c r="AW10" s="47"/>
      <c r="AX10" s="47"/>
      <c r="AY10" s="47"/>
      <c r="AZ10" s="47"/>
      <c r="BA10" s="47"/>
      <c r="BB10" s="47">
        <f>データ!$W$6</f>
        <v>1081.05</v>
      </c>
      <c r="BC10" s="47"/>
      <c r="BD10" s="47"/>
      <c r="BE10" s="47"/>
      <c r="BF10" s="47"/>
      <c r="BG10" s="47"/>
      <c r="BH10" s="47"/>
      <c r="BI10" s="47"/>
      <c r="BJ10" s="2"/>
      <c r="BK10" s="2"/>
      <c r="BL10" s="52" t="s">
        <v>37</v>
      </c>
      <c r="BM10" s="53"/>
      <c r="BN10" s="20" t="s">
        <v>38</v>
      </c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40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42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43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4"/>
      <c r="BK16" s="2"/>
      <c r="BL16" s="69" t="s">
        <v>107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4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4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4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4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4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4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4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4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4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4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4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4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4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4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4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4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4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3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3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3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4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3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3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3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4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4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4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4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4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4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4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4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4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4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4"/>
      <c r="BK45" s="2"/>
      <c r="BL45" s="63" t="s">
        <v>45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4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4"/>
      <c r="BK47" s="2"/>
      <c r="BL47" s="69" t="s">
        <v>57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4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4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4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4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4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4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4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4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3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3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4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3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3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3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4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3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3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3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4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5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7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4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4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4"/>
      <c r="BK64" s="2"/>
      <c r="BL64" s="63" t="s">
        <v>6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4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4"/>
      <c r="BK66" s="2"/>
      <c r="BL66" s="69" t="s">
        <v>108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4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4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4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4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4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4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4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4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4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4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4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4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3"/>
      <c r="V79" s="13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3"/>
      <c r="AP79" s="13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4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3"/>
      <c r="V80" s="13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3"/>
      <c r="AP80" s="13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4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4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5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12"/>
    </row>
    <row r="84" spans="1:78" hidden="1" x14ac:dyDescent="0.15">
      <c r="B84" s="6" t="s">
        <v>46</v>
      </c>
      <c r="C84" s="6"/>
      <c r="D84" s="6"/>
      <c r="E84" s="6" t="s">
        <v>48</v>
      </c>
      <c r="F84" s="6" t="s">
        <v>50</v>
      </c>
      <c r="G84" s="6" t="s">
        <v>51</v>
      </c>
      <c r="H84" s="6" t="s">
        <v>44</v>
      </c>
      <c r="I84" s="6" t="s">
        <v>5</v>
      </c>
      <c r="J84" s="6" t="s">
        <v>28</v>
      </c>
      <c r="K84" s="6" t="s">
        <v>52</v>
      </c>
      <c r="L84" s="6" t="s">
        <v>54</v>
      </c>
      <c r="M84" s="6" t="s">
        <v>34</v>
      </c>
      <c r="N84" s="6" t="s">
        <v>55</v>
      </c>
      <c r="O84" s="6" t="s">
        <v>58</v>
      </c>
    </row>
    <row r="85" spans="1:78" hidden="1" x14ac:dyDescent="0.15">
      <c r="B85" s="6"/>
      <c r="C85" s="6"/>
      <c r="D85" s="6"/>
      <c r="E85" s="6" t="str">
        <f>データ!AH6</f>
        <v>【75.60】</v>
      </c>
      <c r="F85" s="6" t="s">
        <v>39</v>
      </c>
      <c r="G85" s="6" t="s">
        <v>39</v>
      </c>
      <c r="H85" s="6" t="str">
        <f>データ!BO6</f>
        <v>【1,074.14】</v>
      </c>
      <c r="I85" s="6" t="str">
        <f>データ!BZ6</f>
        <v>【54.36】</v>
      </c>
      <c r="J85" s="6" t="str">
        <f>データ!CK6</f>
        <v>【296.40】</v>
      </c>
      <c r="K85" s="6" t="str">
        <f>データ!CV6</f>
        <v>【55.95】</v>
      </c>
      <c r="L85" s="6" t="str">
        <f>データ!DG6</f>
        <v>【73.77】</v>
      </c>
      <c r="M85" s="6" t="s">
        <v>39</v>
      </c>
      <c r="N85" s="6" t="s">
        <v>39</v>
      </c>
      <c r="O85" s="6" t="str">
        <f>データ!EN6</f>
        <v>【0.54】</v>
      </c>
    </row>
  </sheetData>
  <sheetProtection algorithmName="SHA-512" hashValue="n4SXCQWCVRNPpvpwTqvr/+Wj1Jmy6zHonakDGmEfZ13QI/EMYJRUqh/S80oBH9TFHeDhMrtq0W0fklT6qXi30w==" saltValue="x8VNlFVUEZvN8IoQhWARpw==" spinCount="100000" sheet="1" objects="1" scenarios="1" formatCells="0" formatColumns="0" formatRows="0"/>
  <mergeCells count="44">
    <mergeCell ref="BL66:BZ82"/>
    <mergeCell ref="B14:BJ15"/>
    <mergeCell ref="BL14:BZ15"/>
    <mergeCell ref="BL45:BZ46"/>
    <mergeCell ref="B60:BJ61"/>
    <mergeCell ref="BL64:BZ65"/>
    <mergeCell ref="BL16:BZ44"/>
    <mergeCell ref="BL47:BZ63"/>
    <mergeCell ref="AT10:BA10"/>
    <mergeCell ref="BB10:BI10"/>
    <mergeCell ref="BL10:BM10"/>
    <mergeCell ref="B2:BZ4"/>
    <mergeCell ref="BL11:BZ13"/>
    <mergeCell ref="B10:H10"/>
    <mergeCell ref="I10:O10"/>
    <mergeCell ref="P10:V10"/>
    <mergeCell ref="W10:AC10"/>
    <mergeCell ref="AL10:AS10"/>
    <mergeCell ref="BL8:BM8"/>
    <mergeCell ref="B9:H9"/>
    <mergeCell ref="I9:O9"/>
    <mergeCell ref="P9:V9"/>
    <mergeCell ref="W9:AC9"/>
    <mergeCell ref="AL9:AS9"/>
    <mergeCell ref="AT9:BA9"/>
    <mergeCell ref="BB9:BI9"/>
    <mergeCell ref="BL9:BM9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G6"/>
    <mergeCell ref="B7:H7"/>
    <mergeCell ref="I7:O7"/>
    <mergeCell ref="P7:V7"/>
    <mergeCell ref="W7:AC7"/>
    <mergeCell ref="AD7:AJ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49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>
        <v>1</v>
      </c>
      <c r="Y1" s="37">
        <v>1</v>
      </c>
      <c r="Z1" s="37">
        <v>1</v>
      </c>
      <c r="AA1" s="37">
        <v>1</v>
      </c>
      <c r="AB1" s="37">
        <v>1</v>
      </c>
      <c r="AC1" s="37">
        <v>1</v>
      </c>
      <c r="AD1" s="37">
        <v>1</v>
      </c>
      <c r="AE1" s="37">
        <v>1</v>
      </c>
      <c r="AF1" s="37">
        <v>1</v>
      </c>
      <c r="AG1" s="37">
        <v>1</v>
      </c>
      <c r="AH1" s="37"/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</row>
    <row r="2" spans="1:144" x14ac:dyDescent="0.15">
      <c r="A2" s="29" t="s">
        <v>59</v>
      </c>
      <c r="B2" s="29">
        <f t="shared" ref="B2:EN2" si="0">COLUMN()-1</f>
        <v>1</v>
      </c>
      <c r="C2" s="29">
        <f t="shared" si="0"/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si="0"/>
        <v>71</v>
      </c>
      <c r="BU2" s="29">
        <f t="shared" si="0"/>
        <v>72</v>
      </c>
      <c r="BV2" s="29">
        <f t="shared" si="0"/>
        <v>73</v>
      </c>
      <c r="BW2" s="29">
        <f t="shared" si="0"/>
        <v>74</v>
      </c>
      <c r="BX2" s="29">
        <f t="shared" si="0"/>
        <v>75</v>
      </c>
      <c r="BY2" s="29">
        <f t="shared" si="0"/>
        <v>76</v>
      </c>
      <c r="BZ2" s="29">
        <f t="shared" si="0"/>
        <v>77</v>
      </c>
      <c r="CA2" s="29">
        <f t="shared" si="0"/>
        <v>78</v>
      </c>
      <c r="CB2" s="29">
        <f t="shared" si="0"/>
        <v>79</v>
      </c>
      <c r="CC2" s="29">
        <f t="shared" si="0"/>
        <v>80</v>
      </c>
      <c r="CD2" s="29">
        <f t="shared" si="0"/>
        <v>81</v>
      </c>
      <c r="CE2" s="29">
        <f t="shared" si="0"/>
        <v>82</v>
      </c>
      <c r="CF2" s="29">
        <f t="shared" si="0"/>
        <v>83</v>
      </c>
      <c r="CG2" s="29">
        <f t="shared" si="0"/>
        <v>84</v>
      </c>
      <c r="CH2" s="29">
        <f t="shared" si="0"/>
        <v>85</v>
      </c>
      <c r="CI2" s="29">
        <f t="shared" si="0"/>
        <v>86</v>
      </c>
      <c r="CJ2" s="29">
        <f t="shared" si="0"/>
        <v>87</v>
      </c>
      <c r="CK2" s="29">
        <f t="shared" si="0"/>
        <v>88</v>
      </c>
      <c r="CL2" s="29">
        <f t="shared" si="0"/>
        <v>89</v>
      </c>
      <c r="CM2" s="29">
        <f t="shared" si="0"/>
        <v>90</v>
      </c>
      <c r="CN2" s="29">
        <f t="shared" si="0"/>
        <v>91</v>
      </c>
      <c r="CO2" s="29">
        <f t="shared" si="0"/>
        <v>92</v>
      </c>
      <c r="CP2" s="29">
        <f t="shared" si="0"/>
        <v>93</v>
      </c>
      <c r="CQ2" s="29">
        <f t="shared" si="0"/>
        <v>94</v>
      </c>
      <c r="CR2" s="29">
        <f t="shared" si="0"/>
        <v>95</v>
      </c>
      <c r="CS2" s="29">
        <f t="shared" si="0"/>
        <v>96</v>
      </c>
      <c r="CT2" s="29">
        <f t="shared" si="0"/>
        <v>97</v>
      </c>
      <c r="CU2" s="29">
        <f t="shared" si="0"/>
        <v>98</v>
      </c>
      <c r="CV2" s="29">
        <f t="shared" si="0"/>
        <v>99</v>
      </c>
      <c r="CW2" s="29">
        <f t="shared" si="0"/>
        <v>100</v>
      </c>
      <c r="CX2" s="29">
        <f t="shared" si="0"/>
        <v>101</v>
      </c>
      <c r="CY2" s="29">
        <f t="shared" si="0"/>
        <v>102</v>
      </c>
      <c r="CZ2" s="29">
        <f t="shared" si="0"/>
        <v>103</v>
      </c>
      <c r="DA2" s="29">
        <f t="shared" si="0"/>
        <v>104</v>
      </c>
      <c r="DB2" s="29">
        <f t="shared" si="0"/>
        <v>105</v>
      </c>
      <c r="DC2" s="29">
        <f t="shared" si="0"/>
        <v>106</v>
      </c>
      <c r="DD2" s="29">
        <f t="shared" si="0"/>
        <v>107</v>
      </c>
      <c r="DE2" s="29">
        <f t="shared" si="0"/>
        <v>108</v>
      </c>
      <c r="DF2" s="29">
        <f t="shared" si="0"/>
        <v>109</v>
      </c>
      <c r="DG2" s="29">
        <f t="shared" si="0"/>
        <v>110</v>
      </c>
      <c r="DH2" s="29">
        <f t="shared" si="0"/>
        <v>111</v>
      </c>
      <c r="DI2" s="29">
        <f t="shared" si="0"/>
        <v>112</v>
      </c>
      <c r="DJ2" s="29">
        <f t="shared" si="0"/>
        <v>113</v>
      </c>
      <c r="DK2" s="29">
        <f t="shared" si="0"/>
        <v>114</v>
      </c>
      <c r="DL2" s="29">
        <f t="shared" si="0"/>
        <v>115</v>
      </c>
      <c r="DM2" s="29">
        <f t="shared" si="0"/>
        <v>116</v>
      </c>
      <c r="DN2" s="29">
        <f t="shared" si="0"/>
        <v>117</v>
      </c>
      <c r="DO2" s="29">
        <f t="shared" si="0"/>
        <v>118</v>
      </c>
      <c r="DP2" s="29">
        <f t="shared" si="0"/>
        <v>119</v>
      </c>
      <c r="DQ2" s="29">
        <f t="shared" si="0"/>
        <v>120</v>
      </c>
      <c r="DR2" s="29">
        <f t="shared" si="0"/>
        <v>121</v>
      </c>
      <c r="DS2" s="29">
        <f t="shared" si="0"/>
        <v>122</v>
      </c>
      <c r="DT2" s="29">
        <f t="shared" si="0"/>
        <v>123</v>
      </c>
      <c r="DU2" s="29">
        <f t="shared" si="0"/>
        <v>124</v>
      </c>
      <c r="DV2" s="29">
        <f t="shared" si="0"/>
        <v>125</v>
      </c>
      <c r="DW2" s="29">
        <f t="shared" si="0"/>
        <v>126</v>
      </c>
      <c r="DX2" s="29">
        <f t="shared" si="0"/>
        <v>127</v>
      </c>
      <c r="DY2" s="29">
        <f t="shared" si="0"/>
        <v>128</v>
      </c>
      <c r="DZ2" s="29">
        <f t="shared" si="0"/>
        <v>129</v>
      </c>
      <c r="EA2" s="29">
        <f t="shared" si="0"/>
        <v>130</v>
      </c>
      <c r="EB2" s="29">
        <f t="shared" si="0"/>
        <v>131</v>
      </c>
      <c r="EC2" s="29">
        <f t="shared" si="0"/>
        <v>132</v>
      </c>
      <c r="ED2" s="29">
        <f t="shared" si="0"/>
        <v>133</v>
      </c>
      <c r="EE2" s="29">
        <f t="shared" si="0"/>
        <v>134</v>
      </c>
      <c r="EF2" s="29">
        <f t="shared" si="0"/>
        <v>135</v>
      </c>
      <c r="EG2" s="29">
        <f t="shared" si="0"/>
        <v>136</v>
      </c>
      <c r="EH2" s="29">
        <f t="shared" si="0"/>
        <v>137</v>
      </c>
      <c r="EI2" s="29">
        <f t="shared" si="0"/>
        <v>138</v>
      </c>
      <c r="EJ2" s="29">
        <f t="shared" si="0"/>
        <v>139</v>
      </c>
      <c r="EK2" s="29">
        <f t="shared" si="0"/>
        <v>140</v>
      </c>
      <c r="EL2" s="29">
        <f t="shared" si="0"/>
        <v>141</v>
      </c>
      <c r="EM2" s="29">
        <f t="shared" si="0"/>
        <v>142</v>
      </c>
      <c r="EN2" s="29">
        <f t="shared" si="0"/>
        <v>143</v>
      </c>
    </row>
    <row r="3" spans="1:144" x14ac:dyDescent="0.15">
      <c r="A3" s="29" t="s">
        <v>20</v>
      </c>
      <c r="B3" s="31" t="s">
        <v>53</v>
      </c>
      <c r="C3" s="31" t="s">
        <v>16</v>
      </c>
      <c r="D3" s="31" t="s">
        <v>60</v>
      </c>
      <c r="E3" s="31" t="s">
        <v>62</v>
      </c>
      <c r="F3" s="31" t="s">
        <v>61</v>
      </c>
      <c r="G3" s="31" t="s">
        <v>27</v>
      </c>
      <c r="H3" s="77" t="s">
        <v>31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75" t="s">
        <v>56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7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63</v>
      </c>
      <c r="B4" s="32"/>
      <c r="C4" s="32"/>
      <c r="D4" s="32"/>
      <c r="E4" s="32"/>
      <c r="F4" s="32"/>
      <c r="G4" s="32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26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47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41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65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36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66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1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67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68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64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69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29</v>
      </c>
      <c r="B5" s="33"/>
      <c r="C5" s="33"/>
      <c r="D5" s="33"/>
      <c r="E5" s="33"/>
      <c r="F5" s="33"/>
      <c r="G5" s="33"/>
      <c r="H5" s="38" t="s">
        <v>15</v>
      </c>
      <c r="I5" s="38" t="s">
        <v>70</v>
      </c>
      <c r="J5" s="38" t="s">
        <v>71</v>
      </c>
      <c r="K5" s="38" t="s">
        <v>72</v>
      </c>
      <c r="L5" s="38" t="s">
        <v>73</v>
      </c>
      <c r="M5" s="38" t="s">
        <v>74</v>
      </c>
      <c r="N5" s="38" t="s">
        <v>75</v>
      </c>
      <c r="O5" s="38" t="s">
        <v>76</v>
      </c>
      <c r="P5" s="38" t="s">
        <v>77</v>
      </c>
      <c r="Q5" s="38" t="s">
        <v>78</v>
      </c>
      <c r="R5" s="38" t="s">
        <v>79</v>
      </c>
      <c r="S5" s="38" t="s">
        <v>80</v>
      </c>
      <c r="T5" s="38" t="s">
        <v>0</v>
      </c>
      <c r="U5" s="38" t="s">
        <v>81</v>
      </c>
      <c r="V5" s="38" t="s">
        <v>82</v>
      </c>
      <c r="W5" s="38" t="s">
        <v>83</v>
      </c>
      <c r="X5" s="38" t="s">
        <v>84</v>
      </c>
      <c r="Y5" s="38" t="s">
        <v>85</v>
      </c>
      <c r="Z5" s="38" t="s">
        <v>86</v>
      </c>
      <c r="AA5" s="38" t="s">
        <v>87</v>
      </c>
      <c r="AB5" s="38" t="s">
        <v>88</v>
      </c>
      <c r="AC5" s="38" t="s">
        <v>90</v>
      </c>
      <c r="AD5" s="38" t="s">
        <v>91</v>
      </c>
      <c r="AE5" s="38" t="s">
        <v>92</v>
      </c>
      <c r="AF5" s="38" t="s">
        <v>93</v>
      </c>
      <c r="AG5" s="38" t="s">
        <v>94</v>
      </c>
      <c r="AH5" s="38" t="s">
        <v>46</v>
      </c>
      <c r="AI5" s="38" t="s">
        <v>84</v>
      </c>
      <c r="AJ5" s="38" t="s">
        <v>85</v>
      </c>
      <c r="AK5" s="38" t="s">
        <v>86</v>
      </c>
      <c r="AL5" s="38" t="s">
        <v>87</v>
      </c>
      <c r="AM5" s="38" t="s">
        <v>88</v>
      </c>
      <c r="AN5" s="38" t="s">
        <v>90</v>
      </c>
      <c r="AO5" s="38" t="s">
        <v>91</v>
      </c>
      <c r="AP5" s="38" t="s">
        <v>92</v>
      </c>
      <c r="AQ5" s="38" t="s">
        <v>93</v>
      </c>
      <c r="AR5" s="38" t="s">
        <v>94</v>
      </c>
      <c r="AS5" s="38" t="s">
        <v>89</v>
      </c>
      <c r="AT5" s="38" t="s">
        <v>84</v>
      </c>
      <c r="AU5" s="38" t="s">
        <v>85</v>
      </c>
      <c r="AV5" s="38" t="s">
        <v>86</v>
      </c>
      <c r="AW5" s="38" t="s">
        <v>87</v>
      </c>
      <c r="AX5" s="38" t="s">
        <v>88</v>
      </c>
      <c r="AY5" s="38" t="s">
        <v>90</v>
      </c>
      <c r="AZ5" s="38" t="s">
        <v>91</v>
      </c>
      <c r="BA5" s="38" t="s">
        <v>92</v>
      </c>
      <c r="BB5" s="38" t="s">
        <v>93</v>
      </c>
      <c r="BC5" s="38" t="s">
        <v>94</v>
      </c>
      <c r="BD5" s="38" t="s">
        <v>89</v>
      </c>
      <c r="BE5" s="38" t="s">
        <v>84</v>
      </c>
      <c r="BF5" s="38" t="s">
        <v>85</v>
      </c>
      <c r="BG5" s="38" t="s">
        <v>86</v>
      </c>
      <c r="BH5" s="38" t="s">
        <v>87</v>
      </c>
      <c r="BI5" s="38" t="s">
        <v>88</v>
      </c>
      <c r="BJ5" s="38" t="s">
        <v>90</v>
      </c>
      <c r="BK5" s="38" t="s">
        <v>91</v>
      </c>
      <c r="BL5" s="38" t="s">
        <v>92</v>
      </c>
      <c r="BM5" s="38" t="s">
        <v>93</v>
      </c>
      <c r="BN5" s="38" t="s">
        <v>94</v>
      </c>
      <c r="BO5" s="38" t="s">
        <v>89</v>
      </c>
      <c r="BP5" s="38" t="s">
        <v>84</v>
      </c>
      <c r="BQ5" s="38" t="s">
        <v>85</v>
      </c>
      <c r="BR5" s="38" t="s">
        <v>86</v>
      </c>
      <c r="BS5" s="38" t="s">
        <v>87</v>
      </c>
      <c r="BT5" s="38" t="s">
        <v>88</v>
      </c>
      <c r="BU5" s="38" t="s">
        <v>90</v>
      </c>
      <c r="BV5" s="38" t="s">
        <v>91</v>
      </c>
      <c r="BW5" s="38" t="s">
        <v>92</v>
      </c>
      <c r="BX5" s="38" t="s">
        <v>93</v>
      </c>
      <c r="BY5" s="38" t="s">
        <v>94</v>
      </c>
      <c r="BZ5" s="38" t="s">
        <v>89</v>
      </c>
      <c r="CA5" s="38" t="s">
        <v>84</v>
      </c>
      <c r="CB5" s="38" t="s">
        <v>85</v>
      </c>
      <c r="CC5" s="38" t="s">
        <v>86</v>
      </c>
      <c r="CD5" s="38" t="s">
        <v>87</v>
      </c>
      <c r="CE5" s="38" t="s">
        <v>88</v>
      </c>
      <c r="CF5" s="38" t="s">
        <v>90</v>
      </c>
      <c r="CG5" s="38" t="s">
        <v>91</v>
      </c>
      <c r="CH5" s="38" t="s">
        <v>92</v>
      </c>
      <c r="CI5" s="38" t="s">
        <v>93</v>
      </c>
      <c r="CJ5" s="38" t="s">
        <v>94</v>
      </c>
      <c r="CK5" s="38" t="s">
        <v>89</v>
      </c>
      <c r="CL5" s="38" t="s">
        <v>84</v>
      </c>
      <c r="CM5" s="38" t="s">
        <v>85</v>
      </c>
      <c r="CN5" s="38" t="s">
        <v>86</v>
      </c>
      <c r="CO5" s="38" t="s">
        <v>87</v>
      </c>
      <c r="CP5" s="38" t="s">
        <v>88</v>
      </c>
      <c r="CQ5" s="38" t="s">
        <v>90</v>
      </c>
      <c r="CR5" s="38" t="s">
        <v>91</v>
      </c>
      <c r="CS5" s="38" t="s">
        <v>92</v>
      </c>
      <c r="CT5" s="38" t="s">
        <v>93</v>
      </c>
      <c r="CU5" s="38" t="s">
        <v>94</v>
      </c>
      <c r="CV5" s="38" t="s">
        <v>89</v>
      </c>
      <c r="CW5" s="38" t="s">
        <v>84</v>
      </c>
      <c r="CX5" s="38" t="s">
        <v>85</v>
      </c>
      <c r="CY5" s="38" t="s">
        <v>86</v>
      </c>
      <c r="CZ5" s="38" t="s">
        <v>87</v>
      </c>
      <c r="DA5" s="38" t="s">
        <v>88</v>
      </c>
      <c r="DB5" s="38" t="s">
        <v>90</v>
      </c>
      <c r="DC5" s="38" t="s">
        <v>91</v>
      </c>
      <c r="DD5" s="38" t="s">
        <v>92</v>
      </c>
      <c r="DE5" s="38" t="s">
        <v>93</v>
      </c>
      <c r="DF5" s="38" t="s">
        <v>94</v>
      </c>
      <c r="DG5" s="38" t="s">
        <v>89</v>
      </c>
      <c r="DH5" s="38" t="s">
        <v>84</v>
      </c>
      <c r="DI5" s="38" t="s">
        <v>85</v>
      </c>
      <c r="DJ5" s="38" t="s">
        <v>86</v>
      </c>
      <c r="DK5" s="38" t="s">
        <v>87</v>
      </c>
      <c r="DL5" s="38" t="s">
        <v>88</v>
      </c>
      <c r="DM5" s="38" t="s">
        <v>90</v>
      </c>
      <c r="DN5" s="38" t="s">
        <v>91</v>
      </c>
      <c r="DO5" s="38" t="s">
        <v>92</v>
      </c>
      <c r="DP5" s="38" t="s">
        <v>93</v>
      </c>
      <c r="DQ5" s="38" t="s">
        <v>94</v>
      </c>
      <c r="DR5" s="38" t="s">
        <v>89</v>
      </c>
      <c r="DS5" s="38" t="s">
        <v>84</v>
      </c>
      <c r="DT5" s="38" t="s">
        <v>85</v>
      </c>
      <c r="DU5" s="38" t="s">
        <v>86</v>
      </c>
      <c r="DV5" s="38" t="s">
        <v>87</v>
      </c>
      <c r="DW5" s="38" t="s">
        <v>88</v>
      </c>
      <c r="DX5" s="38" t="s">
        <v>90</v>
      </c>
      <c r="DY5" s="38" t="s">
        <v>91</v>
      </c>
      <c r="DZ5" s="38" t="s">
        <v>92</v>
      </c>
      <c r="EA5" s="38" t="s">
        <v>93</v>
      </c>
      <c r="EB5" s="38" t="s">
        <v>94</v>
      </c>
      <c r="EC5" s="38" t="s">
        <v>89</v>
      </c>
      <c r="ED5" s="38" t="s">
        <v>84</v>
      </c>
      <c r="EE5" s="38" t="s">
        <v>85</v>
      </c>
      <c r="EF5" s="38" t="s">
        <v>86</v>
      </c>
      <c r="EG5" s="38" t="s">
        <v>87</v>
      </c>
      <c r="EH5" s="38" t="s">
        <v>88</v>
      </c>
      <c r="EI5" s="38" t="s">
        <v>90</v>
      </c>
      <c r="EJ5" s="38" t="s">
        <v>91</v>
      </c>
      <c r="EK5" s="38" t="s">
        <v>92</v>
      </c>
      <c r="EL5" s="38" t="s">
        <v>93</v>
      </c>
      <c r="EM5" s="38" t="s">
        <v>94</v>
      </c>
      <c r="EN5" s="38" t="s">
        <v>89</v>
      </c>
    </row>
    <row r="6" spans="1:144" s="28" customFormat="1" x14ac:dyDescent="0.15">
      <c r="A6" s="29" t="s">
        <v>95</v>
      </c>
      <c r="B6" s="34">
        <f t="shared" ref="B6:W6" si="1">B7</f>
        <v>2018</v>
      </c>
      <c r="C6" s="34">
        <f t="shared" si="1"/>
        <v>313289</v>
      </c>
      <c r="D6" s="34">
        <f t="shared" si="1"/>
        <v>47</v>
      </c>
      <c r="E6" s="34">
        <f t="shared" si="1"/>
        <v>1</v>
      </c>
      <c r="F6" s="34">
        <f t="shared" si="1"/>
        <v>0</v>
      </c>
      <c r="G6" s="34">
        <f t="shared" si="1"/>
        <v>0</v>
      </c>
      <c r="H6" s="34" t="str">
        <f t="shared" si="1"/>
        <v>鳥取県　智頭町</v>
      </c>
      <c r="I6" s="34" t="str">
        <f t="shared" si="1"/>
        <v>法非適用</v>
      </c>
      <c r="J6" s="34" t="str">
        <f t="shared" si="1"/>
        <v>水道事業</v>
      </c>
      <c r="K6" s="34" t="str">
        <f t="shared" si="1"/>
        <v>簡易水道事業</v>
      </c>
      <c r="L6" s="34" t="str">
        <f t="shared" si="1"/>
        <v>D3</v>
      </c>
      <c r="M6" s="34" t="str">
        <f t="shared" si="1"/>
        <v>非設置</v>
      </c>
      <c r="N6" s="39" t="str">
        <f t="shared" si="1"/>
        <v>-</v>
      </c>
      <c r="O6" s="39" t="str">
        <f t="shared" si="1"/>
        <v>該当数値なし</v>
      </c>
      <c r="P6" s="39">
        <f t="shared" si="1"/>
        <v>29.54</v>
      </c>
      <c r="Q6" s="39">
        <f t="shared" si="1"/>
        <v>1630</v>
      </c>
      <c r="R6" s="39">
        <f t="shared" si="1"/>
        <v>7030</v>
      </c>
      <c r="S6" s="39">
        <f t="shared" si="1"/>
        <v>224.7</v>
      </c>
      <c r="T6" s="39">
        <f t="shared" si="1"/>
        <v>31.29</v>
      </c>
      <c r="U6" s="39">
        <f t="shared" si="1"/>
        <v>2054</v>
      </c>
      <c r="V6" s="39">
        <f t="shared" si="1"/>
        <v>1.9</v>
      </c>
      <c r="W6" s="39">
        <f t="shared" si="1"/>
        <v>1081.05</v>
      </c>
      <c r="X6" s="41">
        <f t="shared" ref="X6:AG6" si="2">IF(X7="",NA(),X7)</f>
        <v>96.27</v>
      </c>
      <c r="Y6" s="41">
        <f t="shared" si="2"/>
        <v>100</v>
      </c>
      <c r="Z6" s="41">
        <f t="shared" si="2"/>
        <v>100</v>
      </c>
      <c r="AA6" s="41">
        <f t="shared" si="2"/>
        <v>100</v>
      </c>
      <c r="AB6" s="41">
        <f t="shared" si="2"/>
        <v>100</v>
      </c>
      <c r="AC6" s="41">
        <f t="shared" si="2"/>
        <v>75.87</v>
      </c>
      <c r="AD6" s="41">
        <f t="shared" si="2"/>
        <v>76.27</v>
      </c>
      <c r="AE6" s="41">
        <f t="shared" si="2"/>
        <v>77.56</v>
      </c>
      <c r="AF6" s="41">
        <f t="shared" si="2"/>
        <v>78.510000000000005</v>
      </c>
      <c r="AG6" s="41">
        <f t="shared" si="2"/>
        <v>77.91</v>
      </c>
      <c r="AH6" s="39" t="str">
        <f>IF(AH7="","",IF(AH7="-","【-】","【"&amp;SUBSTITUTE(TEXT(AH7,"#,##0.00"),"-","△")&amp;"】"))</f>
        <v>【75.60】</v>
      </c>
      <c r="AI6" s="39" t="e">
        <f t="shared" ref="AI6:AR6" si="3">IF(AI7="",NA(),AI7)</f>
        <v>#N/A</v>
      </c>
      <c r="AJ6" s="39" t="e">
        <f t="shared" si="3"/>
        <v>#N/A</v>
      </c>
      <c r="AK6" s="39" t="e">
        <f t="shared" si="3"/>
        <v>#N/A</v>
      </c>
      <c r="AL6" s="39" t="e">
        <f t="shared" si="3"/>
        <v>#N/A</v>
      </c>
      <c r="AM6" s="39" t="e">
        <f t="shared" si="3"/>
        <v>#N/A</v>
      </c>
      <c r="AN6" s="39" t="e">
        <f t="shared" si="3"/>
        <v>#N/A</v>
      </c>
      <c r="AO6" s="39" t="e">
        <f t="shared" si="3"/>
        <v>#N/A</v>
      </c>
      <c r="AP6" s="39" t="e">
        <f t="shared" si="3"/>
        <v>#N/A</v>
      </c>
      <c r="AQ6" s="39" t="e">
        <f t="shared" si="3"/>
        <v>#N/A</v>
      </c>
      <c r="AR6" s="39" t="e">
        <f t="shared" si="3"/>
        <v>#N/A</v>
      </c>
      <c r="AS6" s="39" t="str">
        <f>IF(AS7="","",IF(AS7="-","【-】","【"&amp;SUBSTITUTE(TEXT(AS7,"#,##0.00"),"-","△")&amp;"】"))</f>
        <v/>
      </c>
      <c r="AT6" s="39" t="e">
        <f t="shared" ref="AT6:BC6" si="4">IF(AT7="",NA(),AT7)</f>
        <v>#N/A</v>
      </c>
      <c r="AU6" s="39" t="e">
        <f t="shared" si="4"/>
        <v>#N/A</v>
      </c>
      <c r="AV6" s="39" t="e">
        <f t="shared" si="4"/>
        <v>#N/A</v>
      </c>
      <c r="AW6" s="39" t="e">
        <f t="shared" si="4"/>
        <v>#N/A</v>
      </c>
      <c r="AX6" s="39" t="e">
        <f t="shared" si="4"/>
        <v>#N/A</v>
      </c>
      <c r="AY6" s="39" t="e">
        <f t="shared" si="4"/>
        <v>#N/A</v>
      </c>
      <c r="AZ6" s="39" t="e">
        <f t="shared" si="4"/>
        <v>#N/A</v>
      </c>
      <c r="BA6" s="39" t="e">
        <f t="shared" si="4"/>
        <v>#N/A</v>
      </c>
      <c r="BB6" s="39" t="e">
        <f t="shared" si="4"/>
        <v>#N/A</v>
      </c>
      <c r="BC6" s="39" t="e">
        <f t="shared" si="4"/>
        <v>#N/A</v>
      </c>
      <c r="BD6" s="39" t="str">
        <f>IF(BD7="","",IF(BD7="-","【-】","【"&amp;SUBSTITUTE(TEXT(BD7,"#,##0.00"),"-","△")&amp;"】"))</f>
        <v/>
      </c>
      <c r="BE6" s="39">
        <f t="shared" ref="BE6:BN6" si="5">IF(BE7="",NA(),BE7)</f>
        <v>0</v>
      </c>
      <c r="BF6" s="39">
        <f t="shared" si="5"/>
        <v>0</v>
      </c>
      <c r="BG6" s="39">
        <f t="shared" si="5"/>
        <v>0</v>
      </c>
      <c r="BH6" s="39">
        <f t="shared" si="5"/>
        <v>0</v>
      </c>
      <c r="BI6" s="39">
        <f t="shared" si="5"/>
        <v>0</v>
      </c>
      <c r="BJ6" s="41">
        <f t="shared" si="5"/>
        <v>1125.69</v>
      </c>
      <c r="BK6" s="41">
        <f t="shared" si="5"/>
        <v>1134.67</v>
      </c>
      <c r="BL6" s="41">
        <f t="shared" si="5"/>
        <v>1144.79</v>
      </c>
      <c r="BM6" s="41">
        <f t="shared" si="5"/>
        <v>1061.58</v>
      </c>
      <c r="BN6" s="41">
        <f t="shared" si="5"/>
        <v>1007.7</v>
      </c>
      <c r="BO6" s="39" t="str">
        <f>IF(BO7="","",IF(BO7="-","【-】","【"&amp;SUBSTITUTE(TEXT(BO7,"#,##0.00"),"-","△")&amp;"】"))</f>
        <v>【1,074.14】</v>
      </c>
      <c r="BP6" s="41">
        <f t="shared" ref="BP6:BY6" si="6">IF(BP7="",NA(),BP7)</f>
        <v>73.91</v>
      </c>
      <c r="BQ6" s="41">
        <f t="shared" si="6"/>
        <v>57.43</v>
      </c>
      <c r="BR6" s="41">
        <f t="shared" si="6"/>
        <v>63.33</v>
      </c>
      <c r="BS6" s="41">
        <f t="shared" si="6"/>
        <v>50.76</v>
      </c>
      <c r="BT6" s="41">
        <f t="shared" si="6"/>
        <v>62.46</v>
      </c>
      <c r="BU6" s="41">
        <f t="shared" si="6"/>
        <v>46.48</v>
      </c>
      <c r="BV6" s="41">
        <f t="shared" si="6"/>
        <v>40.6</v>
      </c>
      <c r="BW6" s="41">
        <f t="shared" si="6"/>
        <v>56.04</v>
      </c>
      <c r="BX6" s="41">
        <f t="shared" si="6"/>
        <v>58.52</v>
      </c>
      <c r="BY6" s="41">
        <f t="shared" si="6"/>
        <v>59.22</v>
      </c>
      <c r="BZ6" s="39" t="str">
        <f>IF(BZ7="","",IF(BZ7="-","【-】","【"&amp;SUBSTITUTE(TEXT(BZ7,"#,##0.00"),"-","△")&amp;"】"))</f>
        <v>【54.36】</v>
      </c>
      <c r="CA6" s="41">
        <f t="shared" ref="CA6:CJ6" si="7">IF(CA7="",NA(),CA7)</f>
        <v>48.57</v>
      </c>
      <c r="CB6" s="41">
        <f t="shared" si="7"/>
        <v>53</v>
      </c>
      <c r="CC6" s="41">
        <f t="shared" si="7"/>
        <v>47.29</v>
      </c>
      <c r="CD6" s="41">
        <f t="shared" si="7"/>
        <v>54.25</v>
      </c>
      <c r="CE6" s="41">
        <f t="shared" si="7"/>
        <v>50.82</v>
      </c>
      <c r="CF6" s="41">
        <f t="shared" si="7"/>
        <v>376.61</v>
      </c>
      <c r="CG6" s="41">
        <f t="shared" si="7"/>
        <v>440.03</v>
      </c>
      <c r="CH6" s="41">
        <f t="shared" si="7"/>
        <v>304.35000000000002</v>
      </c>
      <c r="CI6" s="41">
        <f t="shared" si="7"/>
        <v>296.3</v>
      </c>
      <c r="CJ6" s="41">
        <f t="shared" si="7"/>
        <v>292.89999999999998</v>
      </c>
      <c r="CK6" s="39" t="str">
        <f>IF(CK7="","",IF(CK7="-","【-】","【"&amp;SUBSTITUTE(TEXT(CK7,"#,##0.00"),"-","△")&amp;"】"))</f>
        <v>【296.40】</v>
      </c>
      <c r="CL6" s="41">
        <f t="shared" ref="CL6:CU6" si="8">IF(CL7="",NA(),CL7)</f>
        <v>62.69</v>
      </c>
      <c r="CM6" s="41">
        <f t="shared" si="8"/>
        <v>60.47</v>
      </c>
      <c r="CN6" s="41">
        <f t="shared" si="8"/>
        <v>62.15</v>
      </c>
      <c r="CO6" s="41">
        <f t="shared" si="8"/>
        <v>65.3</v>
      </c>
      <c r="CP6" s="41">
        <f t="shared" si="8"/>
        <v>61.58</v>
      </c>
      <c r="CQ6" s="41">
        <f t="shared" si="8"/>
        <v>57.43</v>
      </c>
      <c r="CR6" s="41">
        <f t="shared" si="8"/>
        <v>57.29</v>
      </c>
      <c r="CS6" s="41">
        <f t="shared" si="8"/>
        <v>55.9</v>
      </c>
      <c r="CT6" s="41">
        <f t="shared" si="8"/>
        <v>57.3</v>
      </c>
      <c r="CU6" s="41">
        <f t="shared" si="8"/>
        <v>56.76</v>
      </c>
      <c r="CV6" s="39" t="str">
        <f>IF(CV7="","",IF(CV7="-","【-】","【"&amp;SUBSTITUTE(TEXT(CV7,"#,##0.00"),"-","△")&amp;"】"))</f>
        <v>【55.95】</v>
      </c>
      <c r="CW6" s="41">
        <f t="shared" ref="CW6:DF6" si="9">IF(CW7="",NA(),CW7)</f>
        <v>74.989999999999995</v>
      </c>
      <c r="CX6" s="41">
        <f t="shared" si="9"/>
        <v>74.989999999999995</v>
      </c>
      <c r="CY6" s="41">
        <f t="shared" si="9"/>
        <v>74.989999999999995</v>
      </c>
      <c r="CZ6" s="41">
        <f t="shared" si="9"/>
        <v>74.989999999999995</v>
      </c>
      <c r="DA6" s="41">
        <f t="shared" si="9"/>
        <v>74.989999999999995</v>
      </c>
      <c r="DB6" s="41">
        <f t="shared" si="9"/>
        <v>73.83</v>
      </c>
      <c r="DC6" s="41">
        <f t="shared" si="9"/>
        <v>73.69</v>
      </c>
      <c r="DD6" s="41">
        <f t="shared" si="9"/>
        <v>73.28</v>
      </c>
      <c r="DE6" s="41">
        <f t="shared" si="9"/>
        <v>72.42</v>
      </c>
      <c r="DF6" s="41">
        <f t="shared" si="9"/>
        <v>73.069999999999993</v>
      </c>
      <c r="DG6" s="39" t="str">
        <f>IF(DG7="","",IF(DG7="-","【-】","【"&amp;SUBSTITUTE(TEXT(DG7,"#,##0.00"),"-","△")&amp;"】"))</f>
        <v>【73.77】</v>
      </c>
      <c r="DH6" s="39" t="e">
        <f t="shared" ref="DH6:DQ6" si="10">IF(DH7="",NA(),DH7)</f>
        <v>#N/A</v>
      </c>
      <c r="DI6" s="39" t="e">
        <f t="shared" si="10"/>
        <v>#N/A</v>
      </c>
      <c r="DJ6" s="39" t="e">
        <f t="shared" si="10"/>
        <v>#N/A</v>
      </c>
      <c r="DK6" s="39" t="e">
        <f t="shared" si="10"/>
        <v>#N/A</v>
      </c>
      <c r="DL6" s="39" t="e">
        <f t="shared" si="10"/>
        <v>#N/A</v>
      </c>
      <c r="DM6" s="39" t="e">
        <f t="shared" si="10"/>
        <v>#N/A</v>
      </c>
      <c r="DN6" s="39" t="e">
        <f t="shared" si="10"/>
        <v>#N/A</v>
      </c>
      <c r="DO6" s="39" t="e">
        <f t="shared" si="10"/>
        <v>#N/A</v>
      </c>
      <c r="DP6" s="39" t="e">
        <f t="shared" si="10"/>
        <v>#N/A</v>
      </c>
      <c r="DQ6" s="39" t="e">
        <f t="shared" si="10"/>
        <v>#N/A</v>
      </c>
      <c r="DR6" s="39" t="str">
        <f>IF(DR7="","",IF(DR7="-","【-】","【"&amp;SUBSTITUTE(TEXT(DR7,"#,##0.00"),"-","△")&amp;"】"))</f>
        <v/>
      </c>
      <c r="DS6" s="39" t="e">
        <f t="shared" ref="DS6:EB6" si="11">IF(DS7="",NA(),DS7)</f>
        <v>#N/A</v>
      </c>
      <c r="DT6" s="39" t="e">
        <f t="shared" si="11"/>
        <v>#N/A</v>
      </c>
      <c r="DU6" s="39" t="e">
        <f t="shared" si="11"/>
        <v>#N/A</v>
      </c>
      <c r="DV6" s="39" t="e">
        <f t="shared" si="11"/>
        <v>#N/A</v>
      </c>
      <c r="DW6" s="39" t="e">
        <f t="shared" si="11"/>
        <v>#N/A</v>
      </c>
      <c r="DX6" s="39" t="e">
        <f t="shared" si="11"/>
        <v>#N/A</v>
      </c>
      <c r="DY6" s="39" t="e">
        <f t="shared" si="11"/>
        <v>#N/A</v>
      </c>
      <c r="DZ6" s="39" t="e">
        <f t="shared" si="11"/>
        <v>#N/A</v>
      </c>
      <c r="EA6" s="39" t="e">
        <f t="shared" si="11"/>
        <v>#N/A</v>
      </c>
      <c r="EB6" s="39" t="e">
        <f t="shared" si="11"/>
        <v>#N/A</v>
      </c>
      <c r="EC6" s="39" t="str">
        <f>IF(EC7="","",IF(EC7="-","【-】","【"&amp;SUBSTITUTE(TEXT(EC7,"#,##0.00"),"-","△")&amp;"】"))</f>
        <v/>
      </c>
      <c r="ED6" s="39">
        <f t="shared" ref="ED6:EM6" si="12">IF(ED7="",NA(),ED7)</f>
        <v>0</v>
      </c>
      <c r="EE6" s="39">
        <f t="shared" si="12"/>
        <v>0</v>
      </c>
      <c r="EF6" s="39">
        <f t="shared" si="12"/>
        <v>0</v>
      </c>
      <c r="EG6" s="39">
        <f t="shared" si="12"/>
        <v>0</v>
      </c>
      <c r="EH6" s="39">
        <f t="shared" si="12"/>
        <v>0</v>
      </c>
      <c r="EI6" s="41">
        <f t="shared" si="12"/>
        <v>0.69</v>
      </c>
      <c r="EJ6" s="41">
        <f t="shared" si="12"/>
        <v>0.65</v>
      </c>
      <c r="EK6" s="41">
        <f t="shared" si="12"/>
        <v>0.53</v>
      </c>
      <c r="EL6" s="41">
        <f t="shared" si="12"/>
        <v>0.72</v>
      </c>
      <c r="EM6" s="41">
        <f t="shared" si="12"/>
        <v>0.53</v>
      </c>
      <c r="EN6" s="39" t="str">
        <f>IF(EN7="","",IF(EN7="-","【-】","【"&amp;SUBSTITUTE(TEXT(EN7,"#,##0.00"),"-","△")&amp;"】"))</f>
        <v>【0.54】</v>
      </c>
    </row>
    <row r="7" spans="1:144" s="28" customFormat="1" x14ac:dyDescent="0.15">
      <c r="A7" s="29"/>
      <c r="B7" s="35">
        <v>2018</v>
      </c>
      <c r="C7" s="35">
        <v>313289</v>
      </c>
      <c r="D7" s="35">
        <v>47</v>
      </c>
      <c r="E7" s="35">
        <v>1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5" t="s">
        <v>12</v>
      </c>
      <c r="N7" s="40" t="s">
        <v>39</v>
      </c>
      <c r="O7" s="40" t="s">
        <v>101</v>
      </c>
      <c r="P7" s="40">
        <v>29.54</v>
      </c>
      <c r="Q7" s="40">
        <v>1630</v>
      </c>
      <c r="R7" s="40">
        <v>7030</v>
      </c>
      <c r="S7" s="40">
        <v>224.7</v>
      </c>
      <c r="T7" s="40">
        <v>31.29</v>
      </c>
      <c r="U7" s="40">
        <v>2054</v>
      </c>
      <c r="V7" s="40">
        <v>1.9</v>
      </c>
      <c r="W7" s="40">
        <v>1081.05</v>
      </c>
      <c r="X7" s="40">
        <v>96.27</v>
      </c>
      <c r="Y7" s="40">
        <v>100</v>
      </c>
      <c r="Z7" s="40">
        <v>100</v>
      </c>
      <c r="AA7" s="40">
        <v>100</v>
      </c>
      <c r="AB7" s="40">
        <v>100</v>
      </c>
      <c r="AC7" s="40">
        <v>75.87</v>
      </c>
      <c r="AD7" s="40">
        <v>76.27</v>
      </c>
      <c r="AE7" s="40">
        <v>77.56</v>
      </c>
      <c r="AF7" s="40">
        <v>78.510000000000005</v>
      </c>
      <c r="AG7" s="40">
        <v>77.91</v>
      </c>
      <c r="AH7" s="40">
        <v>75.599999999999994</v>
      </c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>
        <v>0</v>
      </c>
      <c r="BF7" s="40">
        <v>0</v>
      </c>
      <c r="BG7" s="40">
        <v>0</v>
      </c>
      <c r="BH7" s="40">
        <v>0</v>
      </c>
      <c r="BI7" s="40">
        <v>0</v>
      </c>
      <c r="BJ7" s="40">
        <v>1125.69</v>
      </c>
      <c r="BK7" s="40">
        <v>1134.67</v>
      </c>
      <c r="BL7" s="40">
        <v>1144.79</v>
      </c>
      <c r="BM7" s="40">
        <v>1061.58</v>
      </c>
      <c r="BN7" s="40">
        <v>1007.7</v>
      </c>
      <c r="BO7" s="40">
        <v>1074.1400000000001</v>
      </c>
      <c r="BP7" s="40">
        <v>73.91</v>
      </c>
      <c r="BQ7" s="40">
        <v>57.43</v>
      </c>
      <c r="BR7" s="40">
        <v>63.33</v>
      </c>
      <c r="BS7" s="40">
        <v>50.76</v>
      </c>
      <c r="BT7" s="40">
        <v>62.46</v>
      </c>
      <c r="BU7" s="40">
        <v>46.48</v>
      </c>
      <c r="BV7" s="40">
        <v>40.6</v>
      </c>
      <c r="BW7" s="40">
        <v>56.04</v>
      </c>
      <c r="BX7" s="40">
        <v>58.52</v>
      </c>
      <c r="BY7" s="40">
        <v>59.22</v>
      </c>
      <c r="BZ7" s="40">
        <v>54.36</v>
      </c>
      <c r="CA7" s="40">
        <v>48.57</v>
      </c>
      <c r="CB7" s="40">
        <v>53</v>
      </c>
      <c r="CC7" s="40">
        <v>47.29</v>
      </c>
      <c r="CD7" s="40">
        <v>54.25</v>
      </c>
      <c r="CE7" s="40">
        <v>50.82</v>
      </c>
      <c r="CF7" s="40">
        <v>376.61</v>
      </c>
      <c r="CG7" s="40">
        <v>440.03</v>
      </c>
      <c r="CH7" s="40">
        <v>304.35000000000002</v>
      </c>
      <c r="CI7" s="40">
        <v>296.3</v>
      </c>
      <c r="CJ7" s="40">
        <v>292.89999999999998</v>
      </c>
      <c r="CK7" s="40">
        <v>296.39999999999998</v>
      </c>
      <c r="CL7" s="40">
        <v>62.69</v>
      </c>
      <c r="CM7" s="40">
        <v>60.47</v>
      </c>
      <c r="CN7" s="40">
        <v>62.15</v>
      </c>
      <c r="CO7" s="40">
        <v>65.3</v>
      </c>
      <c r="CP7" s="40">
        <v>61.58</v>
      </c>
      <c r="CQ7" s="40">
        <v>57.43</v>
      </c>
      <c r="CR7" s="40">
        <v>57.29</v>
      </c>
      <c r="CS7" s="40">
        <v>55.9</v>
      </c>
      <c r="CT7" s="40">
        <v>57.3</v>
      </c>
      <c r="CU7" s="40">
        <v>56.76</v>
      </c>
      <c r="CV7" s="40">
        <v>55.95</v>
      </c>
      <c r="CW7" s="40">
        <v>74.989999999999995</v>
      </c>
      <c r="CX7" s="40">
        <v>74.989999999999995</v>
      </c>
      <c r="CY7" s="40">
        <v>74.989999999999995</v>
      </c>
      <c r="CZ7" s="40">
        <v>74.989999999999995</v>
      </c>
      <c r="DA7" s="40">
        <v>74.989999999999995</v>
      </c>
      <c r="DB7" s="40">
        <v>73.83</v>
      </c>
      <c r="DC7" s="40">
        <v>73.69</v>
      </c>
      <c r="DD7" s="40">
        <v>73.28</v>
      </c>
      <c r="DE7" s="40">
        <v>72.42</v>
      </c>
      <c r="DF7" s="40">
        <v>73.069999999999993</v>
      </c>
      <c r="DG7" s="40">
        <v>73.77</v>
      </c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>
        <v>0</v>
      </c>
      <c r="EE7" s="40">
        <v>0</v>
      </c>
      <c r="EF7" s="40">
        <v>0</v>
      </c>
      <c r="EG7" s="40">
        <v>0</v>
      </c>
      <c r="EH7" s="40">
        <v>0</v>
      </c>
      <c r="EI7" s="40">
        <v>0.69</v>
      </c>
      <c r="EJ7" s="40">
        <v>0.65</v>
      </c>
      <c r="EK7" s="40">
        <v>0.53</v>
      </c>
      <c r="EL7" s="40">
        <v>0.72</v>
      </c>
      <c r="EM7" s="40">
        <v>0.53</v>
      </c>
      <c r="EN7" s="40">
        <v>0.54</v>
      </c>
    </row>
    <row r="8" spans="1:144" x14ac:dyDescent="0.15"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</row>
    <row r="9" spans="1:144" x14ac:dyDescent="0.15">
      <c r="A9" s="30"/>
      <c r="B9" s="30" t="s">
        <v>102</v>
      </c>
      <c r="C9" s="30" t="s">
        <v>103</v>
      </c>
      <c r="D9" s="30" t="s">
        <v>104</v>
      </c>
      <c r="E9" s="30" t="s">
        <v>105</v>
      </c>
      <c r="F9" s="30" t="s">
        <v>106</v>
      </c>
      <c r="X9" s="42"/>
      <c r="Y9" s="42"/>
      <c r="Z9" s="42"/>
      <c r="AA9" s="42"/>
      <c r="AB9" s="42"/>
      <c r="AC9" s="42"/>
      <c r="AD9" s="42"/>
      <c r="AE9" s="42"/>
      <c r="AF9" s="42"/>
      <c r="AG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D9" s="42"/>
      <c r="EE9" s="42"/>
      <c r="EF9" s="42"/>
      <c r="EG9" s="42"/>
      <c r="EH9" s="42"/>
      <c r="EI9" s="42"/>
      <c r="EJ9" s="42"/>
      <c r="EK9" s="42"/>
      <c r="EL9" s="42"/>
      <c r="EM9" s="42"/>
    </row>
    <row r="10" spans="1:144" x14ac:dyDescent="0.15">
      <c r="A10" s="30" t="s">
        <v>53</v>
      </c>
      <c r="B10" s="36">
        <f>DATEVALUE($B$6-4&amp;"年1月1日")</f>
        <v>41640</v>
      </c>
      <c r="C10" s="36">
        <f>DATEVALUE($B$6-3&amp;"年1月1日")</f>
        <v>42005</v>
      </c>
      <c r="D10" s="36">
        <f>DATEVALUE($B$6-2&amp;"年1月1日")</f>
        <v>42370</v>
      </c>
      <c r="E10" s="36">
        <f>DATEVALUE($B$6-1&amp;"年1月1日")</f>
        <v>42736</v>
      </c>
      <c r="F10" s="36">
        <f>DATEVALUE($B$6&amp;"年1月1日")</f>
        <v>43101</v>
      </c>
    </row>
  </sheetData>
  <mergeCells count="14"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dcterms:modified xsi:type="dcterms:W3CDTF">2020-02-06T02:04:02Z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2020-01-27T02:57:03Z</vt:filetime>
  </property>
</Properties>
</file>