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６\R1.6公表資料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T15" i="1" l="1"/>
  <c r="T14" i="1"/>
  <c r="T18" i="1" s="1"/>
  <c r="T13" i="1"/>
  <c r="T17" i="1" s="1"/>
  <c r="T12" i="1"/>
  <c r="T11" i="1"/>
  <c r="T9" i="1"/>
  <c r="T16" i="1" l="1"/>
  <c r="T10" i="1"/>
  <c r="T8" i="1" s="1"/>
  <c r="B15" i="1"/>
  <c r="B14" i="1"/>
  <c r="B13" i="1"/>
  <c r="B17" i="1" s="1"/>
  <c r="B12" i="1"/>
  <c r="B11" i="1"/>
  <c r="B9" i="1"/>
  <c r="B18" i="1" l="1"/>
  <c r="B10" i="1"/>
  <c r="B8" i="1" s="1"/>
  <c r="B16" i="1"/>
  <c r="C33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F15" i="1"/>
  <c r="F14" i="1"/>
  <c r="F13" i="1"/>
  <c r="F12" i="1"/>
  <c r="F11" i="1"/>
  <c r="F9" i="1"/>
  <c r="E15" i="1"/>
  <c r="D9" i="1"/>
  <c r="E9" i="1"/>
  <c r="D11" i="1"/>
  <c r="E11" i="1"/>
  <c r="D12" i="1"/>
  <c r="E12" i="1"/>
  <c r="D13" i="1"/>
  <c r="D17" i="1" s="1"/>
  <c r="E13" i="1"/>
  <c r="E17" i="1" s="1"/>
  <c r="D14" i="1"/>
  <c r="E14" i="1"/>
  <c r="D15" i="1"/>
  <c r="R37" i="1"/>
  <c r="R32" i="1"/>
  <c r="Q35" i="1"/>
  <c r="P35" i="1"/>
  <c r="O35" i="1"/>
  <c r="O30" i="1"/>
  <c r="Q30" i="1"/>
  <c r="P30" i="1"/>
  <c r="R33" i="1"/>
  <c r="N33" i="1"/>
  <c r="N28" i="1"/>
  <c r="P31" i="1"/>
  <c r="O31" i="1"/>
  <c r="Q31" i="1"/>
  <c r="Q26" i="1"/>
  <c r="P26" i="1"/>
  <c r="O26" i="1"/>
  <c r="R29" i="1"/>
  <c r="R24" i="1"/>
  <c r="Q27" i="1"/>
  <c r="P27" i="1"/>
  <c r="O27" i="1"/>
  <c r="O22" i="1"/>
  <c r="Q22" i="1"/>
  <c r="P22" i="1"/>
  <c r="R25" i="1"/>
  <c r="N25" i="1"/>
  <c r="N20" i="1"/>
  <c r="P23" i="1"/>
  <c r="O23" i="1"/>
  <c r="Q23" i="1"/>
  <c r="R21" i="1"/>
  <c r="Q19" i="1"/>
  <c r="P19" i="1"/>
  <c r="O19" i="1"/>
  <c r="P20" i="1"/>
  <c r="Q20" i="1"/>
  <c r="O20" i="1"/>
  <c r="O21" i="1"/>
  <c r="P21" i="1"/>
  <c r="Q21" i="1"/>
  <c r="N22" i="1"/>
  <c r="P24" i="1"/>
  <c r="O24" i="1"/>
  <c r="Q24" i="1"/>
  <c r="J12" i="1"/>
  <c r="Q25" i="1"/>
  <c r="O25" i="1"/>
  <c r="P25" i="1"/>
  <c r="R26" i="1"/>
  <c r="O28" i="1"/>
  <c r="P28" i="1"/>
  <c r="Q28" i="1"/>
  <c r="Q29" i="1"/>
  <c r="O29" i="1"/>
  <c r="P29" i="1"/>
  <c r="R30" i="1"/>
  <c r="O32" i="1"/>
  <c r="P32" i="1"/>
  <c r="Q32" i="1"/>
  <c r="Q33" i="1"/>
  <c r="O33" i="1"/>
  <c r="P33" i="1"/>
  <c r="R34" i="1"/>
  <c r="O36" i="1"/>
  <c r="Q36" i="1"/>
  <c r="P36" i="1"/>
  <c r="R35" i="1"/>
  <c r="R19" i="1"/>
  <c r="J11" i="1"/>
  <c r="L12" i="1"/>
  <c r="N19" i="1"/>
  <c r="R27" i="1"/>
  <c r="R31" i="1"/>
  <c r="P34" i="1"/>
  <c r="Q34" i="1"/>
  <c r="J14" i="1"/>
  <c r="O34" i="1"/>
  <c r="N24" i="1"/>
  <c r="R28" i="1"/>
  <c r="N23" i="1"/>
  <c r="N27" i="1"/>
  <c r="J9" i="1"/>
  <c r="L9" i="1"/>
  <c r="N29" i="1"/>
  <c r="N21" i="1"/>
  <c r="N26" i="1"/>
  <c r="N30" i="1"/>
  <c r="N34" i="1"/>
  <c r="O37" i="1"/>
  <c r="P37" i="1"/>
  <c r="J15" i="1"/>
  <c r="J13" i="1"/>
  <c r="Q37" i="1"/>
  <c r="N31" i="1"/>
  <c r="H14" i="1"/>
  <c r="N35" i="1"/>
  <c r="H12" i="1"/>
  <c r="L13" i="1"/>
  <c r="N32" i="1"/>
  <c r="H13" i="1"/>
  <c r="N37" i="1"/>
  <c r="R20" i="1"/>
  <c r="R22" i="1"/>
  <c r="L14" i="1"/>
  <c r="R23" i="1"/>
  <c r="L15" i="1"/>
  <c r="L11" i="1"/>
  <c r="R36" i="1"/>
  <c r="H9" i="1"/>
  <c r="N36" i="1"/>
  <c r="H15" i="1"/>
  <c r="H11" i="1"/>
  <c r="O12" i="1"/>
  <c r="I20" i="1" l="1"/>
  <c r="K20" i="1"/>
  <c r="G20" i="1"/>
  <c r="M20" i="1"/>
  <c r="K28" i="1"/>
  <c r="G28" i="1"/>
  <c r="M28" i="1"/>
  <c r="I28" i="1"/>
  <c r="M37" i="1"/>
  <c r="I37" i="1"/>
  <c r="G37" i="1"/>
  <c r="K37" i="1"/>
  <c r="F18" i="1"/>
  <c r="M21" i="1"/>
  <c r="I21" i="1"/>
  <c r="G21" i="1"/>
  <c r="K21" i="1"/>
  <c r="M25" i="1"/>
  <c r="I25" i="1"/>
  <c r="K25" i="1"/>
  <c r="G25" i="1"/>
  <c r="M29" i="1"/>
  <c r="I29" i="1"/>
  <c r="K29" i="1"/>
  <c r="G29" i="1"/>
  <c r="K34" i="1"/>
  <c r="G34" i="1"/>
  <c r="M34" i="1"/>
  <c r="I34" i="1"/>
  <c r="M33" i="1"/>
  <c r="I33" i="1"/>
  <c r="K33" i="1"/>
  <c r="G33" i="1"/>
  <c r="H17" i="1"/>
  <c r="F17" i="1"/>
  <c r="M24" i="1"/>
  <c r="K24" i="1"/>
  <c r="I24" i="1"/>
  <c r="G24" i="1"/>
  <c r="I32" i="1"/>
  <c r="K32" i="1"/>
  <c r="G32" i="1"/>
  <c r="M32" i="1"/>
  <c r="R15" i="1"/>
  <c r="G22" i="1"/>
  <c r="K22" i="1"/>
  <c r="M22" i="1"/>
  <c r="I22" i="1"/>
  <c r="G26" i="1"/>
  <c r="M26" i="1"/>
  <c r="I26" i="1"/>
  <c r="K26" i="1"/>
  <c r="M30" i="1"/>
  <c r="I30" i="1"/>
  <c r="K30" i="1"/>
  <c r="G30" i="1"/>
  <c r="K35" i="1"/>
  <c r="G35" i="1"/>
  <c r="M35" i="1"/>
  <c r="I35" i="1"/>
  <c r="Q12" i="1"/>
  <c r="K19" i="1"/>
  <c r="G19" i="1"/>
  <c r="M19" i="1"/>
  <c r="I19" i="1"/>
  <c r="K23" i="1"/>
  <c r="G23" i="1"/>
  <c r="M23" i="1"/>
  <c r="I23" i="1"/>
  <c r="K27" i="1"/>
  <c r="M27" i="1"/>
  <c r="I27" i="1"/>
  <c r="G27" i="1"/>
  <c r="K31" i="1"/>
  <c r="G31" i="1"/>
  <c r="M31" i="1"/>
  <c r="I31" i="1"/>
  <c r="M36" i="1"/>
  <c r="K36" i="1"/>
  <c r="G36" i="1"/>
  <c r="I36" i="1"/>
  <c r="C12" i="1"/>
  <c r="K12" i="1" s="1"/>
  <c r="R13" i="1"/>
  <c r="L16" i="1"/>
  <c r="E18" i="1"/>
  <c r="O13" i="1"/>
  <c r="Q14" i="1"/>
  <c r="N12" i="1"/>
  <c r="O15" i="1"/>
  <c r="C11" i="1"/>
  <c r="G11" i="1" s="1"/>
  <c r="P15" i="1"/>
  <c r="H16" i="1"/>
  <c r="R12" i="1"/>
  <c r="E16" i="1"/>
  <c r="R14" i="1"/>
  <c r="D16" i="1"/>
  <c r="P9" i="1"/>
  <c r="N13" i="1"/>
  <c r="H18" i="1"/>
  <c r="P14" i="1"/>
  <c r="L10" i="1"/>
  <c r="H10" i="1"/>
  <c r="Q15" i="1"/>
  <c r="R9" i="1"/>
  <c r="N15" i="1"/>
  <c r="O14" i="1"/>
  <c r="N9" i="1"/>
  <c r="N11" i="1"/>
  <c r="D18" i="1"/>
  <c r="P12" i="1"/>
  <c r="O11" i="1"/>
  <c r="J16" i="1"/>
  <c r="Q11" i="1"/>
  <c r="J10" i="1"/>
  <c r="Q13" i="1"/>
  <c r="J17" i="1"/>
  <c r="P13" i="1"/>
  <c r="F16" i="1"/>
  <c r="R11" i="1"/>
  <c r="F10" i="1"/>
  <c r="F8" i="1" s="1"/>
  <c r="C15" i="1"/>
  <c r="M15" i="1" s="1"/>
  <c r="C13" i="1"/>
  <c r="I13" i="1" s="1"/>
  <c r="C14" i="1"/>
  <c r="M14" i="1" s="1"/>
  <c r="O9" i="1"/>
  <c r="Q9" i="1"/>
  <c r="P11" i="1"/>
  <c r="D10" i="1"/>
  <c r="D8" i="1" s="1"/>
  <c r="N14" i="1"/>
  <c r="J18" i="1"/>
  <c r="L18" i="1"/>
  <c r="L17" i="1"/>
  <c r="E10" i="1"/>
  <c r="E8" i="1" s="1"/>
  <c r="C9" i="1"/>
  <c r="G9" i="1" s="1"/>
  <c r="N17" i="1" l="1"/>
  <c r="M12" i="1"/>
  <c r="K14" i="1"/>
  <c r="M11" i="1"/>
  <c r="H8" i="1"/>
  <c r="L8" i="1"/>
  <c r="K11" i="1"/>
  <c r="I11" i="1"/>
  <c r="K9" i="1"/>
  <c r="G13" i="1"/>
  <c r="G14" i="1"/>
  <c r="M9" i="1"/>
  <c r="I15" i="1"/>
  <c r="G12" i="1"/>
  <c r="I12" i="1"/>
  <c r="G15" i="1"/>
  <c r="M13" i="1"/>
  <c r="K15" i="1"/>
  <c r="K13" i="1"/>
  <c r="N18" i="1"/>
  <c r="I9" i="1"/>
  <c r="I14" i="1"/>
  <c r="C16" i="1"/>
  <c r="G16" i="1" s="1"/>
  <c r="R10" i="1"/>
  <c r="Q18" i="1"/>
  <c r="O18" i="1"/>
  <c r="P18" i="1"/>
  <c r="Q17" i="1"/>
  <c r="P17" i="1"/>
  <c r="O17" i="1"/>
  <c r="Q16" i="1"/>
  <c r="O16" i="1"/>
  <c r="Q10" i="1"/>
  <c r="J8" i="1"/>
  <c r="O10" i="1"/>
  <c r="R17" i="1"/>
  <c r="N16" i="1"/>
  <c r="P16" i="1"/>
  <c r="R18" i="1"/>
  <c r="C10" i="1"/>
  <c r="C8" i="1" s="1"/>
  <c r="G8" i="1" s="1"/>
  <c r="C18" i="1"/>
  <c r="K18" i="1" s="1"/>
  <c r="C17" i="1"/>
  <c r="G17" i="1" s="1"/>
  <c r="N10" i="1"/>
  <c r="P10" i="1"/>
  <c r="R16" i="1"/>
  <c r="K8" i="1" l="1"/>
  <c r="I10" i="1"/>
  <c r="M16" i="1"/>
  <c r="G18" i="1"/>
  <c r="M8" i="1"/>
  <c r="I18" i="1"/>
  <c r="K16" i="1"/>
  <c r="M18" i="1"/>
  <c r="M10" i="1"/>
  <c r="I17" i="1"/>
  <c r="K17" i="1"/>
  <c r="R8" i="1"/>
  <c r="M17" i="1"/>
  <c r="G10" i="1"/>
  <c r="I8" i="1"/>
  <c r="I16" i="1"/>
  <c r="K10" i="1"/>
  <c r="Q8" i="1"/>
  <c r="O8" i="1"/>
  <c r="P8" i="1"/>
  <c r="N8" i="1"/>
</calcChain>
</file>

<file path=xl/sharedStrings.xml><?xml version="1.0" encoding="utf-8"?>
<sst xmlns="http://schemas.openxmlformats.org/spreadsheetml/2006/main" count="66" uniqueCount="61">
  <si>
    <t>地域</t>
    <rPh sb="0" eb="2">
      <t>チイキ</t>
    </rPh>
    <phoneticPr fontId="2"/>
  </si>
  <si>
    <t>推計世帯数</t>
    <rPh sb="0" eb="2">
      <t>スイケイ</t>
    </rPh>
    <rPh sb="2" eb="5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</si>
  <si>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</si>
  <si>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年齢別（3区分）人口</t>
    <rPh sb="0" eb="3">
      <t>ネンレイベツ</t>
    </rPh>
    <rPh sb="5" eb="7">
      <t>クブン</t>
    </rPh>
    <rPh sb="8" eb="10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</si>
  <si>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</si>
  <si>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</si>
  <si>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</si>
  <si>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</si>
  <si>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</si>
  <si>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</si>
  <si>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</si>
  <si>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</si>
  <si>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</si>
  <si>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県計</t>
    <rPh sb="0" eb="2">
      <t>ケンケイ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</si>
  <si>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</si>
  <si>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</si>
  <si>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岩美郡</t>
    <rPh sb="0" eb="3">
      <t>イワミグン</t>
    </rPh>
    <phoneticPr fontId="2"/>
  </si>
  <si>
    <t>八頭郡</t>
    <rPh sb="0" eb="3">
      <t>ヤズグン</t>
    </rPh>
    <phoneticPr fontId="2"/>
  </si>
  <si>
    <t>東伯郡</t>
    <rPh sb="0" eb="3">
      <t>トウハクグン</t>
    </rPh>
    <phoneticPr fontId="2"/>
  </si>
  <si>
    <t>西伯郡</t>
    <rPh sb="0" eb="3">
      <t>サイハクグン</t>
    </rPh>
    <phoneticPr fontId="2"/>
  </si>
  <si>
    <t>日野郡</t>
    <rPh sb="0" eb="3">
      <t>ヒノグン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</si>
  <si>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</si>
  <si>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</si>
  <si>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</si>
  <si>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鳥取市</t>
    <rPh sb="0" eb="3">
      <t>トットリシ</t>
    </rPh>
    <phoneticPr fontId="2"/>
  </si>
  <si>
    <t>米子市</t>
    <rPh sb="0" eb="3">
      <t>ヨナゴシ</t>
    </rPh>
    <phoneticPr fontId="2"/>
  </si>
  <si>
    <t>倉吉市</t>
    <rPh sb="0" eb="3">
      <t>クラヨシシ</t>
    </rPh>
    <phoneticPr fontId="2"/>
  </si>
  <si>
    <t>境港市</t>
    <rPh sb="0" eb="3">
      <t>サカイミナトシ</t>
    </rPh>
    <phoneticPr fontId="2"/>
  </si>
  <si>
    <t>岩美町</t>
    <rPh sb="0" eb="3">
      <t>イワミチョウ</t>
    </rPh>
    <phoneticPr fontId="2"/>
  </si>
  <si>
    <t>若桜町</t>
    <rPh sb="0" eb="3">
      <t>ワカサチョウ</t>
    </rPh>
    <phoneticPr fontId="2"/>
  </si>
  <si>
    <t>智頭町</t>
    <rPh sb="0" eb="3">
      <t>チヅチョウ</t>
    </rPh>
    <phoneticPr fontId="2"/>
  </si>
  <si>
    <t>八頭町</t>
    <rPh sb="0" eb="3">
      <t>ヤズチョウ</t>
    </rPh>
    <phoneticPr fontId="2"/>
  </si>
  <si>
    <t>三朝町</t>
    <rPh sb="0" eb="3">
      <t>ミササチョウ</t>
    </rPh>
    <phoneticPr fontId="2"/>
  </si>
  <si>
    <t>湯梨浜町</t>
    <rPh sb="0" eb="4">
      <t>ユリハマチョウ</t>
    </rPh>
    <phoneticPr fontId="2"/>
  </si>
  <si>
    <t>琴浦町</t>
    <rPh sb="0" eb="3">
      <t>コトウラチョウ</t>
    </rPh>
    <phoneticPr fontId="2"/>
  </si>
  <si>
    <t>北栄町</t>
    <rPh sb="0" eb="3">
      <t>ホクエイチョウ</t>
    </rPh>
    <phoneticPr fontId="2"/>
  </si>
  <si>
    <t>日吉津村</t>
    <rPh sb="0" eb="4">
      <t>ヒエヅソン</t>
    </rPh>
    <phoneticPr fontId="2"/>
  </si>
  <si>
    <t>大山町</t>
    <rPh sb="0" eb="3">
      <t>ダイセンチョウ</t>
    </rPh>
    <phoneticPr fontId="2"/>
  </si>
  <si>
    <t>南部町</t>
    <rPh sb="0" eb="3">
      <t>ナンブチョウ</t>
    </rPh>
    <phoneticPr fontId="2"/>
  </si>
  <si>
    <t>伯耆町</t>
    <rPh sb="0" eb="3">
      <t>ホウキチョウ</t>
    </rPh>
    <phoneticPr fontId="2"/>
  </si>
  <si>
    <t>日南町</t>
    <rPh sb="0" eb="3">
      <t>ニチナンチョウ</t>
    </rPh>
    <phoneticPr fontId="2"/>
  </si>
  <si>
    <t>日野町</t>
    <rPh sb="0" eb="3">
      <t>ヒノチョウ</t>
    </rPh>
    <phoneticPr fontId="2"/>
  </si>
  <si>
    <t>江府町</t>
    <rPh sb="0" eb="3">
      <t>コウフチョウ</t>
    </rPh>
    <phoneticPr fontId="2"/>
  </si>
  <si>
    <t>構成比</t>
    <rPh sb="0" eb="3">
      <t>コウセイヒ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</si>
  <si>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</si>
  <si>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</si>
  <si>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</si>
  <si>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</si>
  <si>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</si>
  <si>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</si>
  <si>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</si>
  <si>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</si>
  <si>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</si>
  <si>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</si>
  <si>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</si>
  <si>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</si>
  <si>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</si>
  <si>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</si>
  <si>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</si>
  <si>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第１０表　市町村別、男女別、３区分年齢別人口と世帯数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5" eb="17">
      <t>クブン</t>
    </rPh>
    <rPh sb="17" eb="20">
      <t>ネンレイベツ</t>
    </rPh>
    <rPh sb="20" eb="22">
      <t>ジンコウ</t>
    </rPh>
    <rPh sb="23" eb="26">
      <t>セタイスウ</t>
    </rPh>
    <phoneticPr fontId="2"/>
  </si>
  <si>
    <t>年齢不詳</t>
    <rPh sb="0" eb="4">
      <t>ネンレイフショウ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</si>
</sst>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13" xfId="0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5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selection activeCell="T16" sqref="T16:T18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</cols>
  <sheetData>
    <row r="1" spans="1:20" x14ac:dyDescent="0.15">
      <c r="G1" s="1"/>
    </row>
    <row r="2" spans="1:20" x14ac:dyDescent="0.15">
      <c r="A2" t="s">
        <v>59</v>
      </c>
    </row>
    <row r="4" spans="1:20" x14ac:dyDescent="0.15">
      <c r="A4" s="72" t="s">
        <v>0</v>
      </c>
      <c r="B4" s="67" t="s">
        <v>1</v>
      </c>
      <c r="C4" s="66" t="s">
        <v>2</v>
      </c>
      <c r="D4" s="72"/>
      <c r="E4" s="72"/>
      <c r="F4" s="75" t="s">
        <v>3</v>
      </c>
      <c r="G4" s="76"/>
      <c r="H4" s="76"/>
      <c r="I4" s="76"/>
      <c r="J4" s="76"/>
      <c r="K4" s="76"/>
      <c r="L4" s="76"/>
      <c r="M4" s="77"/>
      <c r="N4" s="64" t="s">
        <v>47</v>
      </c>
      <c r="O4" s="65"/>
      <c r="P4" s="65"/>
      <c r="Q4" s="65"/>
      <c r="R4" s="66"/>
    </row>
    <row r="5" spans="1:20" ht="13.5" customHeight="1" x14ac:dyDescent="0.15">
      <c r="A5" s="73"/>
      <c r="B5" s="68"/>
      <c r="C5" s="2"/>
      <c r="D5" s="2"/>
      <c r="E5" s="2"/>
      <c r="F5" s="64" t="s">
        <v>4</v>
      </c>
      <c r="G5" s="66"/>
      <c r="H5" s="64" t="s">
        <v>5</v>
      </c>
      <c r="I5" s="66"/>
      <c r="J5" s="64" t="s">
        <v>44</v>
      </c>
      <c r="K5" s="65"/>
      <c r="L5" s="65"/>
      <c r="M5" s="66"/>
      <c r="N5" s="67" t="s">
        <v>48</v>
      </c>
      <c r="O5" s="67" t="s">
        <v>49</v>
      </c>
      <c r="P5" s="67" t="s">
        <v>50</v>
      </c>
      <c r="Q5" s="28" t="s">
        <v>51</v>
      </c>
      <c r="R5" s="26"/>
    </row>
    <row r="6" spans="1:20" ht="13.5" customHeight="1" x14ac:dyDescent="0.15">
      <c r="A6" s="73"/>
      <c r="B6" s="68"/>
      <c r="C6" s="3" t="s">
        <v>6</v>
      </c>
      <c r="D6" s="3" t="s">
        <v>7</v>
      </c>
      <c r="E6" s="3" t="s">
        <v>8</v>
      </c>
      <c r="F6" s="70" t="s">
        <v>9</v>
      </c>
      <c r="G6" s="71"/>
      <c r="H6" s="70" t="s">
        <v>10</v>
      </c>
      <c r="I6" s="71"/>
      <c r="J6" s="24"/>
      <c r="K6" s="25"/>
      <c r="L6" s="75" t="s">
        <v>45</v>
      </c>
      <c r="M6" s="77"/>
      <c r="N6" s="68"/>
      <c r="O6" s="68"/>
      <c r="P6" s="68"/>
      <c r="Q6" s="29"/>
      <c r="R6" s="67" t="s">
        <v>45</v>
      </c>
    </row>
    <row r="7" spans="1:20" x14ac:dyDescent="0.15">
      <c r="A7" s="74"/>
      <c r="B7" s="69"/>
      <c r="C7" s="4"/>
      <c r="D7" s="3"/>
      <c r="E7" s="3"/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43</v>
      </c>
      <c r="L7" s="5" t="s">
        <v>46</v>
      </c>
      <c r="M7" s="5" t="s">
        <v>12</v>
      </c>
      <c r="N7" s="69"/>
      <c r="O7" s="69"/>
      <c r="P7" s="69"/>
      <c r="Q7" s="30"/>
      <c r="R7" s="69"/>
      <c r="T7" t="s">
        <v>60</v>
      </c>
    </row>
    <row r="8" spans="1:20" ht="18" customHeight="1" x14ac:dyDescent="0.15">
      <c r="A8" s="6" t="s">
        <v>13</v>
      </c>
      <c r="B8" s="7">
        <f>B9+B10</f>
        <v>219916</v>
      </c>
      <c r="C8" s="7">
        <f>C9+C10</f>
        <v>556686</v>
      </c>
      <c r="D8" s="7">
        <f>D9+D10</f>
        <v>266134</v>
      </c>
      <c r="E8" s="7">
        <f>E9+E10</f>
        <v>290552</v>
      </c>
      <c r="F8" s="7">
        <f>F9+F10</f>
        <v>68204</v>
      </c>
      <c r="G8" s="36">
        <f>F8/(C8-T8)*100</f>
        <v>12.348571397533689</v>
      </c>
      <c r="H8" s="7">
        <f>H9+H10</f>
        <v>305454</v>
      </c>
      <c r="I8" s="36">
        <f>H8/(C8-T8)*100</f>
        <v>55.303508997452575</v>
      </c>
      <c r="J8" s="7">
        <f>J9+J10</f>
        <v>178665</v>
      </c>
      <c r="K8" s="36">
        <f>J8/(C8-T8)*100</f>
        <v>32.347919605013729</v>
      </c>
      <c r="L8" s="7">
        <f>L9+L10</f>
        <v>94967</v>
      </c>
      <c r="M8" s="36">
        <f>L8/(C8-T8)*100</f>
        <v>17.194105622977858</v>
      </c>
      <c r="N8" s="43">
        <f>F8/H8*100</f>
        <v>22.328730348923244</v>
      </c>
      <c r="O8" s="44">
        <f>J8/H8*100</f>
        <v>58.491622306468408</v>
      </c>
      <c r="P8" s="44">
        <f>(F8+J8)/H8*100</f>
        <v>80.820352655391645</v>
      </c>
      <c r="Q8" s="44">
        <f>J8/F8*100</f>
        <v>261.95677672863764</v>
      </c>
      <c r="R8" s="45">
        <f>L8/F8*100</f>
        <v>139.2396340390593</v>
      </c>
      <c r="T8">
        <f>T9+T10</f>
        <v>4363</v>
      </c>
    </row>
    <row r="9" spans="1:20" ht="18" customHeight="1" x14ac:dyDescent="0.15">
      <c r="A9" s="8" t="s">
        <v>14</v>
      </c>
      <c r="B9" s="10">
        <f>B19+B20+B21+B22</f>
        <v>170513</v>
      </c>
      <c r="C9" s="10">
        <f>C19+C20+C21+C22</f>
        <v>416672</v>
      </c>
      <c r="D9" s="10">
        <f>D19+D20+D21+D22</f>
        <v>199891</v>
      </c>
      <c r="E9" s="10">
        <f>E19+E20+E21+E22</f>
        <v>216781</v>
      </c>
      <c r="F9" s="10">
        <f>F19+F20+F21+F22</f>
        <v>52393</v>
      </c>
      <c r="G9" s="37">
        <f t="shared" ref="G9:G37" si="0">F9/(C9-T9)*100</f>
        <v>12.703858706458011</v>
      </c>
      <c r="H9" s="10">
        <f>H19+H20+H21+H22</f>
        <v>234828</v>
      </c>
      <c r="I9" s="37">
        <f t="shared" ref="I9:I37" si="1">H9/(C9-T9)*100</f>
        <v>56.939318846413101</v>
      </c>
      <c r="J9" s="10">
        <f>J19+J20+J21+J22</f>
        <v>125197</v>
      </c>
      <c r="K9" s="37">
        <f t="shared" ref="K9:K37" si="2">J9/(C9-T9)*100</f>
        <v>30.356822447128884</v>
      </c>
      <c r="L9" s="10">
        <f>L19+L20+L21+L22</f>
        <v>65635</v>
      </c>
      <c r="M9" s="37">
        <f t="shared" ref="M9:M37" si="3">L9/(C9-T9)*100</f>
        <v>15.91467879675475</v>
      </c>
      <c r="N9" s="46">
        <f t="shared" ref="N9:N37" si="4">F9/H9*100</f>
        <v>22.311223533820499</v>
      </c>
      <c r="O9" s="47">
        <f t="shared" ref="O9:O37" si="5">J9/H9*100</f>
        <v>53.314340708944421</v>
      </c>
      <c r="P9" s="47">
        <f t="shared" ref="P9:P37" si="6">(F9+J9)/H9*100</f>
        <v>75.625564242764924</v>
      </c>
      <c r="Q9" s="47">
        <f t="shared" ref="Q9:Q37" si="7">J9/F9*100</f>
        <v>238.95749432176055</v>
      </c>
      <c r="R9" s="48">
        <f t="shared" ref="R9:R37" si="8">L9/F9*100</f>
        <v>125.27436871337774</v>
      </c>
      <c r="T9">
        <f>SUM(T19:T22)</f>
        <v>4254</v>
      </c>
    </row>
    <row r="10" spans="1:20" ht="18" customHeight="1" x14ac:dyDescent="0.15">
      <c r="A10" s="11" t="s">
        <v>15</v>
      </c>
      <c r="B10" s="13">
        <f>B11+B12+B13+B14+B15</f>
        <v>49403</v>
      </c>
      <c r="C10" s="13">
        <f>C11+C12+C13+C14+C15</f>
        <v>140014</v>
      </c>
      <c r="D10" s="13">
        <f>D11+D12+D13+D14+D15</f>
        <v>66243</v>
      </c>
      <c r="E10" s="13">
        <f>E11+E12+E13+E14+E15</f>
        <v>73771</v>
      </c>
      <c r="F10" s="13">
        <f>F11+F12+F13+F14+F15</f>
        <v>15811</v>
      </c>
      <c r="G10" s="38">
        <f t="shared" si="0"/>
        <v>11.301240127229191</v>
      </c>
      <c r="H10" s="13">
        <f>H11+H12+H13+H14+H15</f>
        <v>70626</v>
      </c>
      <c r="I10" s="38">
        <f t="shared" si="1"/>
        <v>50.481398091562134</v>
      </c>
      <c r="J10" s="13">
        <f>J11+J12+J13+J14+J15</f>
        <v>53468</v>
      </c>
      <c r="K10" s="38">
        <f>J10/(C10-T10)*100</f>
        <v>38.217361781208673</v>
      </c>
      <c r="L10" s="13">
        <f>L11+L12+L13+L14+L15</f>
        <v>29332</v>
      </c>
      <c r="M10" s="38">
        <f t="shared" si="3"/>
        <v>20.965655266073409</v>
      </c>
      <c r="N10" s="49">
        <f t="shared" si="4"/>
        <v>22.386939653951803</v>
      </c>
      <c r="O10" s="50">
        <f t="shared" si="5"/>
        <v>75.705830713901406</v>
      </c>
      <c r="P10" s="50">
        <f t="shared" si="6"/>
        <v>98.092770367853205</v>
      </c>
      <c r="Q10" s="50">
        <f t="shared" si="7"/>
        <v>338.16962873948518</v>
      </c>
      <c r="R10" s="51">
        <f t="shared" si="8"/>
        <v>185.51641262412244</v>
      </c>
      <c r="T10">
        <f>SUM(T11:T15)</f>
        <v>109</v>
      </c>
    </row>
    <row r="11" spans="1:20" ht="18" customHeight="1" x14ac:dyDescent="0.15">
      <c r="A11" s="8" t="s">
        <v>16</v>
      </c>
      <c r="B11" s="10">
        <f>B23</f>
        <v>4042</v>
      </c>
      <c r="C11" s="10">
        <f>C23</f>
        <v>10993</v>
      </c>
      <c r="D11" s="10">
        <f>D23</f>
        <v>5225</v>
      </c>
      <c r="E11" s="10">
        <f>E23</f>
        <v>5768</v>
      </c>
      <c r="F11" s="10">
        <f>F23</f>
        <v>1163</v>
      </c>
      <c r="G11" s="39">
        <f t="shared" si="0"/>
        <v>10.580422125181951</v>
      </c>
      <c r="H11" s="10">
        <f>H23</f>
        <v>5714</v>
      </c>
      <c r="I11" s="39">
        <f t="shared" si="1"/>
        <v>51.983260553129554</v>
      </c>
      <c r="J11" s="10">
        <f>J23</f>
        <v>4115</v>
      </c>
      <c r="K11" s="39">
        <f t="shared" si="2"/>
        <v>37.436317321688499</v>
      </c>
      <c r="L11" s="10">
        <f>L23</f>
        <v>2222</v>
      </c>
      <c r="M11" s="39">
        <f t="shared" si="3"/>
        <v>20.214701601164485</v>
      </c>
      <c r="N11" s="52">
        <f t="shared" si="4"/>
        <v>20.353517675883793</v>
      </c>
      <c r="O11" s="53">
        <f t="shared" si="5"/>
        <v>72.016100805040253</v>
      </c>
      <c r="P11" s="53">
        <f t="shared" si="6"/>
        <v>92.369618480924046</v>
      </c>
      <c r="Q11" s="53">
        <f t="shared" si="7"/>
        <v>353.82631126397246</v>
      </c>
      <c r="R11" s="54">
        <f t="shared" si="8"/>
        <v>191.05760963026654</v>
      </c>
      <c r="T11">
        <f>T23</f>
        <v>1</v>
      </c>
    </row>
    <row r="12" spans="1:20" ht="18" customHeight="1" x14ac:dyDescent="0.15">
      <c r="A12" s="15" t="s">
        <v>17</v>
      </c>
      <c r="B12" s="17">
        <f>B24+B25+B26</f>
        <v>9092</v>
      </c>
      <c r="C12" s="17">
        <f>C24+C25+C26</f>
        <v>25607</v>
      </c>
      <c r="D12" s="17">
        <f>D24+D25+D26</f>
        <v>12116</v>
      </c>
      <c r="E12" s="17">
        <f>E24+E25+E26</f>
        <v>13491</v>
      </c>
      <c r="F12" s="17">
        <f>F24+F25+F26</f>
        <v>2646</v>
      </c>
      <c r="G12" s="40">
        <f t="shared" si="0"/>
        <v>10.336745058207672</v>
      </c>
      <c r="H12" s="17">
        <f>H24+H25+H26</f>
        <v>12944</v>
      </c>
      <c r="I12" s="40">
        <f t="shared" si="1"/>
        <v>50.566450503945624</v>
      </c>
      <c r="J12" s="17">
        <f>J24+J25+J26</f>
        <v>10008</v>
      </c>
      <c r="K12" s="40">
        <f t="shared" si="2"/>
        <v>39.096804437846707</v>
      </c>
      <c r="L12" s="17">
        <f>L24+L25+L26</f>
        <v>5531</v>
      </c>
      <c r="M12" s="40">
        <f t="shared" si="3"/>
        <v>21.607156809125712</v>
      </c>
      <c r="N12" s="55">
        <f t="shared" si="4"/>
        <v>20.441903584672435</v>
      </c>
      <c r="O12" s="56">
        <f t="shared" si="5"/>
        <v>77.31767614338689</v>
      </c>
      <c r="P12" s="56">
        <f t="shared" si="6"/>
        <v>97.759579728059336</v>
      </c>
      <c r="Q12" s="56">
        <f t="shared" si="7"/>
        <v>378.23129251700681</v>
      </c>
      <c r="R12" s="57">
        <f t="shared" si="8"/>
        <v>209.03250188964475</v>
      </c>
      <c r="T12">
        <f>SUM(T24:T26)</f>
        <v>9</v>
      </c>
    </row>
    <row r="13" spans="1:20" ht="18" customHeight="1" x14ac:dyDescent="0.15">
      <c r="A13" s="15" t="s">
        <v>18</v>
      </c>
      <c r="B13" s="17">
        <f>B27+B28+B29+B30</f>
        <v>18582</v>
      </c>
      <c r="C13" s="17">
        <f>C27+C28+C29+C30</f>
        <v>53087</v>
      </c>
      <c r="D13" s="17">
        <f>D27+D28+D29+D30</f>
        <v>25146</v>
      </c>
      <c r="E13" s="17">
        <f>E27+E28+E29+E30</f>
        <v>27941</v>
      </c>
      <c r="F13" s="17">
        <f>F27+F28+F29+F30</f>
        <v>6664</v>
      </c>
      <c r="G13" s="40">
        <f t="shared" si="0"/>
        <v>12.571212978683267</v>
      </c>
      <c r="H13" s="17">
        <f>H27+H28+H29+H30</f>
        <v>27631</v>
      </c>
      <c r="I13" s="40">
        <f t="shared" si="1"/>
        <v>52.124127523108839</v>
      </c>
      <c r="J13" s="17">
        <f>J27+J28+J29+J30</f>
        <v>18715</v>
      </c>
      <c r="K13" s="40">
        <f t="shared" si="2"/>
        <v>35.304659498207883</v>
      </c>
      <c r="L13" s="17">
        <f>L27+L28+L29+L30</f>
        <v>10022</v>
      </c>
      <c r="M13" s="40">
        <f t="shared" si="3"/>
        <v>18.905866817581586</v>
      </c>
      <c r="N13" s="55">
        <f t="shared" si="4"/>
        <v>24.117838659476675</v>
      </c>
      <c r="O13" s="56">
        <f t="shared" si="5"/>
        <v>67.731895334949883</v>
      </c>
      <c r="P13" s="56">
        <f t="shared" si="6"/>
        <v>91.849733994426558</v>
      </c>
      <c r="Q13" s="56">
        <f t="shared" si="7"/>
        <v>280.83733493397358</v>
      </c>
      <c r="R13" s="57">
        <f t="shared" si="8"/>
        <v>150.39015606242495</v>
      </c>
      <c r="T13">
        <f>SUM(T27:T30)</f>
        <v>77</v>
      </c>
    </row>
    <row r="14" spans="1:20" ht="18" customHeight="1" x14ac:dyDescent="0.15">
      <c r="A14" s="15" t="s">
        <v>19</v>
      </c>
      <c r="B14" s="17">
        <f>B31+B32+B33+B34</f>
        <v>13717</v>
      </c>
      <c r="C14" s="17">
        <f>C31+C32+C33+C34</f>
        <v>40420</v>
      </c>
      <c r="D14" s="17">
        <f>D31+D32+D33+D34</f>
        <v>19141</v>
      </c>
      <c r="E14" s="17">
        <f>E31+E32+E33+E34</f>
        <v>21279</v>
      </c>
      <c r="F14" s="17">
        <f>F31+F32+F33+F34</f>
        <v>4655</v>
      </c>
      <c r="G14" s="40">
        <f t="shared" si="0"/>
        <v>11.522847665726026</v>
      </c>
      <c r="H14" s="17">
        <f>H31+H32+H33+H34</f>
        <v>20172</v>
      </c>
      <c r="I14" s="40">
        <f t="shared" si="1"/>
        <v>49.933165008168721</v>
      </c>
      <c r="J14" s="17">
        <f>J31+J32+J33+J34</f>
        <v>15571</v>
      </c>
      <c r="K14" s="40">
        <f t="shared" si="2"/>
        <v>38.543987326105253</v>
      </c>
      <c r="L14" s="17">
        <f>L31+L32+L33+L34</f>
        <v>8361</v>
      </c>
      <c r="M14" s="40">
        <f t="shared" si="3"/>
        <v>20.696569137085994</v>
      </c>
      <c r="N14" s="55">
        <f t="shared" si="4"/>
        <v>23.076541741027164</v>
      </c>
      <c r="O14" s="56">
        <f t="shared" si="5"/>
        <v>77.191156057902049</v>
      </c>
      <c r="P14" s="56">
        <f t="shared" si="6"/>
        <v>100.26769779892921</v>
      </c>
      <c r="Q14" s="56">
        <f t="shared" si="7"/>
        <v>334.50053705692801</v>
      </c>
      <c r="R14" s="57">
        <f t="shared" si="8"/>
        <v>179.61331901181526</v>
      </c>
      <c r="T14">
        <f>SUM(T31:T34)</f>
        <v>22</v>
      </c>
    </row>
    <row r="15" spans="1:20" ht="18" customHeight="1" x14ac:dyDescent="0.15">
      <c r="A15" s="11" t="s">
        <v>20</v>
      </c>
      <c r="B15" s="13">
        <f>B35+B36+B37</f>
        <v>3970</v>
      </c>
      <c r="C15" s="13">
        <f>C35+C36+C37</f>
        <v>9907</v>
      </c>
      <c r="D15" s="13">
        <f>D35+D36+D37</f>
        <v>4615</v>
      </c>
      <c r="E15" s="13">
        <f>E35+E36+E37</f>
        <v>5292</v>
      </c>
      <c r="F15" s="13">
        <f>F35+F36+F37</f>
        <v>683</v>
      </c>
      <c r="G15" s="41">
        <f t="shared" si="0"/>
        <v>6.8941152720298788</v>
      </c>
      <c r="H15" s="13">
        <f>H35+H36+H37</f>
        <v>4165</v>
      </c>
      <c r="I15" s="41">
        <f t="shared" si="1"/>
        <v>42.040981124457453</v>
      </c>
      <c r="J15" s="13">
        <f>J35+J36+J37</f>
        <v>5059</v>
      </c>
      <c r="K15" s="41">
        <f t="shared" si="2"/>
        <v>51.064903603512668</v>
      </c>
      <c r="L15" s="13">
        <f>L35+L36+L37</f>
        <v>3196</v>
      </c>
      <c r="M15" s="41">
        <f t="shared" si="3"/>
        <v>32.260018168971435</v>
      </c>
      <c r="N15" s="43">
        <f t="shared" si="4"/>
        <v>16.398559423769505</v>
      </c>
      <c r="O15" s="44">
        <f t="shared" si="5"/>
        <v>121.46458583433373</v>
      </c>
      <c r="P15" s="44">
        <f t="shared" si="6"/>
        <v>137.86314525810323</v>
      </c>
      <c r="Q15" s="44">
        <f t="shared" si="7"/>
        <v>740.7027818448023</v>
      </c>
      <c r="R15" s="45">
        <f t="shared" si="8"/>
        <v>467.93557833089307</v>
      </c>
      <c r="T15">
        <f>SUM(T35:T37)</f>
        <v>0</v>
      </c>
    </row>
    <row r="16" spans="1:20" ht="18" customHeight="1" x14ac:dyDescent="0.15">
      <c r="A16" s="8" t="s">
        <v>21</v>
      </c>
      <c r="B16" s="10">
        <f>B11+B12+B19</f>
        <v>90439</v>
      </c>
      <c r="C16" s="10">
        <f>C11+C12+C19</f>
        <v>225632</v>
      </c>
      <c r="D16" s="10">
        <f>D11+D12+D19</f>
        <v>109251</v>
      </c>
      <c r="E16" s="10">
        <f>E11+E12+E19</f>
        <v>116381</v>
      </c>
      <c r="F16" s="10">
        <f>F11+F12+F19</f>
        <v>27479</v>
      </c>
      <c r="G16" s="37">
        <f t="shared" si="0"/>
        <v>12.283203404377057</v>
      </c>
      <c r="H16" s="10">
        <f>H11+H12+H19</f>
        <v>127064</v>
      </c>
      <c r="I16" s="37">
        <f t="shared" si="1"/>
        <v>56.798026033471608</v>
      </c>
      <c r="J16" s="10">
        <f>J11+J12+J19</f>
        <v>69169</v>
      </c>
      <c r="K16" s="37">
        <f t="shared" si="2"/>
        <v>30.918770562151337</v>
      </c>
      <c r="L16" s="10">
        <f>L11+L12+L19</f>
        <v>36084</v>
      </c>
      <c r="M16" s="37">
        <f t="shared" si="3"/>
        <v>16.129666714347017</v>
      </c>
      <c r="N16" s="46">
        <f t="shared" si="4"/>
        <v>21.626109677013158</v>
      </c>
      <c r="O16" s="47">
        <f t="shared" si="5"/>
        <v>54.436347037713276</v>
      </c>
      <c r="P16" s="47">
        <f t="shared" si="6"/>
        <v>76.062456714726437</v>
      </c>
      <c r="Q16" s="47">
        <f t="shared" si="7"/>
        <v>251.71585574438663</v>
      </c>
      <c r="R16" s="48">
        <f t="shared" si="8"/>
        <v>131.3148222278831</v>
      </c>
      <c r="T16">
        <f>T19+T11+T12</f>
        <v>1920</v>
      </c>
    </row>
    <row r="17" spans="1:20" ht="18" customHeight="1" x14ac:dyDescent="0.15">
      <c r="A17" s="15" t="s">
        <v>22</v>
      </c>
      <c r="B17" s="17">
        <f>B13+B21</f>
        <v>37207</v>
      </c>
      <c r="C17" s="17">
        <f>C13+C21</f>
        <v>100172</v>
      </c>
      <c r="D17" s="17">
        <f>D13+D21</f>
        <v>47376</v>
      </c>
      <c r="E17" s="17">
        <f>E13+E21</f>
        <v>52796</v>
      </c>
      <c r="F17" s="17">
        <f>F13+F21</f>
        <v>12409</v>
      </c>
      <c r="G17" s="40">
        <f t="shared" si="0"/>
        <v>12.416822598236889</v>
      </c>
      <c r="H17" s="17">
        <f>H13+H21</f>
        <v>52587</v>
      </c>
      <c r="I17" s="40">
        <f t="shared" si="1"/>
        <v>52.620150694937806</v>
      </c>
      <c r="J17" s="17">
        <f>J13+J21</f>
        <v>34941</v>
      </c>
      <c r="K17" s="40">
        <f t="shared" si="2"/>
        <v>34.963026706825303</v>
      </c>
      <c r="L17" s="17">
        <f>L13+L21</f>
        <v>18846</v>
      </c>
      <c r="M17" s="40">
        <f t="shared" si="3"/>
        <v>18.857880464692755</v>
      </c>
      <c r="N17" s="55">
        <f t="shared" si="4"/>
        <v>23.597086732462397</v>
      </c>
      <c r="O17" s="56">
        <f t="shared" si="5"/>
        <v>66.44417821895145</v>
      </c>
      <c r="P17" s="56">
        <f t="shared" si="6"/>
        <v>90.041264951413851</v>
      </c>
      <c r="Q17" s="56">
        <f t="shared" si="7"/>
        <v>281.57788701748728</v>
      </c>
      <c r="R17" s="57">
        <f t="shared" si="8"/>
        <v>151.87364009992748</v>
      </c>
      <c r="T17">
        <f>T21+T13</f>
        <v>235</v>
      </c>
    </row>
    <row r="18" spans="1:20" ht="18" customHeight="1" x14ac:dyDescent="0.15">
      <c r="A18" s="11" t="s">
        <v>23</v>
      </c>
      <c r="B18" s="13">
        <f>B14+B15+B20+B22</f>
        <v>92270</v>
      </c>
      <c r="C18" s="13">
        <f>C14+C15+C20+C22</f>
        <v>230882</v>
      </c>
      <c r="D18" s="13">
        <f>D14+D15+D20+D22</f>
        <v>109507</v>
      </c>
      <c r="E18" s="13">
        <f>E14+E15+E20+E22</f>
        <v>121375</v>
      </c>
      <c r="F18" s="13">
        <f>F14+F15+F20+F22</f>
        <v>28316</v>
      </c>
      <c r="G18" s="38">
        <f t="shared" si="0"/>
        <v>12.382693266396705</v>
      </c>
      <c r="H18" s="13">
        <f>H14+H15+H20+H22</f>
        <v>125803</v>
      </c>
      <c r="I18" s="38">
        <f t="shared" si="1"/>
        <v>55.014124911445997</v>
      </c>
      <c r="J18" s="13">
        <f>J14+J15+J20+J22</f>
        <v>74555</v>
      </c>
      <c r="K18" s="38">
        <f t="shared" si="2"/>
        <v>32.603181822157303</v>
      </c>
      <c r="L18" s="13">
        <f>L14+L15+L20+L22</f>
        <v>40037</v>
      </c>
      <c r="M18" s="38">
        <f t="shared" si="3"/>
        <v>17.508330636626816</v>
      </c>
      <c r="N18" s="58">
        <f t="shared" si="4"/>
        <v>22.508207276456048</v>
      </c>
      <c r="O18" s="59">
        <f t="shared" si="5"/>
        <v>59.263292608284381</v>
      </c>
      <c r="P18" s="59">
        <f t="shared" si="6"/>
        <v>81.771499884740422</v>
      </c>
      <c r="Q18" s="59">
        <f t="shared" si="7"/>
        <v>263.29636954372086</v>
      </c>
      <c r="R18" s="60">
        <f t="shared" si="8"/>
        <v>141.39355841220512</v>
      </c>
      <c r="T18">
        <f>T20+T22+T14+T15</f>
        <v>2208</v>
      </c>
    </row>
    <row r="19" spans="1:20" ht="18" customHeight="1" x14ac:dyDescent="0.15">
      <c r="A19" s="19" t="s">
        <v>24</v>
      </c>
      <c r="B19" s="14">
        <v>77305</v>
      </c>
      <c r="C19" s="10">
        <f>D19+E19</f>
        <v>189032</v>
      </c>
      <c r="D19" s="10">
        <v>91910</v>
      </c>
      <c r="E19" s="10">
        <v>97122</v>
      </c>
      <c r="F19" s="14">
        <v>23670</v>
      </c>
      <c r="G19" s="39">
        <f t="shared" si="0"/>
        <v>12.64950139481194</v>
      </c>
      <c r="H19" s="14">
        <v>108406</v>
      </c>
      <c r="I19" s="39">
        <f t="shared" si="1"/>
        <v>57.933326920404873</v>
      </c>
      <c r="J19" s="14">
        <v>55046</v>
      </c>
      <c r="K19" s="39">
        <f t="shared" si="2"/>
        <v>29.417171684783188</v>
      </c>
      <c r="L19" s="14">
        <v>28331</v>
      </c>
      <c r="M19" s="39">
        <f t="shared" si="3"/>
        <v>15.140389692286316</v>
      </c>
      <c r="N19" s="43">
        <f t="shared" si="4"/>
        <v>21.834584801579247</v>
      </c>
      <c r="O19" s="44">
        <f t="shared" si="5"/>
        <v>50.777632234378167</v>
      </c>
      <c r="P19" s="44">
        <f t="shared" si="6"/>
        <v>72.612217035957414</v>
      </c>
      <c r="Q19" s="44">
        <f t="shared" si="7"/>
        <v>232.55597803126321</v>
      </c>
      <c r="R19" s="45">
        <f t="shared" si="8"/>
        <v>119.69159273341783</v>
      </c>
      <c r="T19">
        <v>1910</v>
      </c>
    </row>
    <row r="20" spans="1:20" ht="18" customHeight="1" x14ac:dyDescent="0.15">
      <c r="A20" s="20" t="s">
        <v>25</v>
      </c>
      <c r="B20" s="16">
        <v>61433</v>
      </c>
      <c r="C20" s="17">
        <f t="shared" ref="C20:C37" si="9">D20+E20</f>
        <v>147633</v>
      </c>
      <c r="D20" s="17">
        <v>70011</v>
      </c>
      <c r="E20" s="17">
        <v>77622</v>
      </c>
      <c r="F20" s="16">
        <v>19042</v>
      </c>
      <c r="G20" s="40">
        <f t="shared" si="0"/>
        <v>13.085036935234495</v>
      </c>
      <c r="H20" s="16">
        <v>83356</v>
      </c>
      <c r="I20" s="40">
        <f t="shared" si="1"/>
        <v>57.279505239649545</v>
      </c>
      <c r="J20" s="16">
        <v>43127</v>
      </c>
      <c r="K20" s="40">
        <f t="shared" si="2"/>
        <v>29.635457825115957</v>
      </c>
      <c r="L20" s="16">
        <v>22714</v>
      </c>
      <c r="M20" s="40">
        <f t="shared" si="3"/>
        <v>15.608314722556264</v>
      </c>
      <c r="N20" s="55">
        <f t="shared" si="4"/>
        <v>22.844186381304286</v>
      </c>
      <c r="O20" s="56">
        <f t="shared" si="5"/>
        <v>51.738327175008401</v>
      </c>
      <c r="P20" s="56">
        <f t="shared" si="6"/>
        <v>74.582513556312676</v>
      </c>
      <c r="Q20" s="56">
        <f t="shared" si="7"/>
        <v>226.48356265098201</v>
      </c>
      <c r="R20" s="57">
        <f t="shared" si="8"/>
        <v>119.28368868816301</v>
      </c>
      <c r="T20">
        <v>2108</v>
      </c>
    </row>
    <row r="21" spans="1:20" ht="18" customHeight="1" x14ac:dyDescent="0.15">
      <c r="A21" s="20" t="s">
        <v>26</v>
      </c>
      <c r="B21" s="16">
        <v>18625</v>
      </c>
      <c r="C21" s="17">
        <f t="shared" si="9"/>
        <v>47085</v>
      </c>
      <c r="D21" s="17">
        <v>22230</v>
      </c>
      <c r="E21" s="17">
        <v>24855</v>
      </c>
      <c r="F21" s="16">
        <v>5745</v>
      </c>
      <c r="G21" s="40">
        <f t="shared" si="0"/>
        <v>12.242419076437871</v>
      </c>
      <c r="H21" s="16">
        <v>24956</v>
      </c>
      <c r="I21" s="40">
        <f t="shared" si="1"/>
        <v>53.180471796620289</v>
      </c>
      <c r="J21" s="16">
        <v>16226</v>
      </c>
      <c r="K21" s="40">
        <f t="shared" si="2"/>
        <v>34.577109126941849</v>
      </c>
      <c r="L21" s="16">
        <v>8824</v>
      </c>
      <c r="M21" s="40">
        <f t="shared" si="3"/>
        <v>18.803673791207622</v>
      </c>
      <c r="N21" s="55">
        <f t="shared" si="4"/>
        <v>23.020516108350698</v>
      </c>
      <c r="O21" s="56">
        <f t="shared" si="5"/>
        <v>65.018432441096337</v>
      </c>
      <c r="P21" s="56">
        <f t="shared" si="6"/>
        <v>88.038948549447028</v>
      </c>
      <c r="Q21" s="56">
        <f t="shared" si="7"/>
        <v>282.43690165361181</v>
      </c>
      <c r="R21" s="57">
        <f t="shared" si="8"/>
        <v>153.59442993907746</v>
      </c>
      <c r="T21">
        <v>158</v>
      </c>
    </row>
    <row r="22" spans="1:20" ht="18" customHeight="1" x14ac:dyDescent="0.15">
      <c r="A22" s="21" t="s">
        <v>27</v>
      </c>
      <c r="B22" s="18">
        <v>13150</v>
      </c>
      <c r="C22" s="13">
        <f t="shared" si="9"/>
        <v>32922</v>
      </c>
      <c r="D22" s="13">
        <v>15740</v>
      </c>
      <c r="E22" s="13">
        <v>17182</v>
      </c>
      <c r="F22" s="18">
        <v>3936</v>
      </c>
      <c r="G22" s="41">
        <f t="shared" si="0"/>
        <v>11.983924004384363</v>
      </c>
      <c r="H22" s="18">
        <v>18110</v>
      </c>
      <c r="I22" s="41">
        <f t="shared" si="1"/>
        <v>55.139447083181103</v>
      </c>
      <c r="J22" s="18">
        <v>10798</v>
      </c>
      <c r="K22" s="41">
        <f t="shared" si="2"/>
        <v>32.876628912434541</v>
      </c>
      <c r="L22" s="18">
        <v>5766</v>
      </c>
      <c r="M22" s="41">
        <f t="shared" si="3"/>
        <v>17.555717939349652</v>
      </c>
      <c r="N22" s="43">
        <f t="shared" si="4"/>
        <v>21.733848702374377</v>
      </c>
      <c r="O22" s="44">
        <f t="shared" si="5"/>
        <v>59.62451684152402</v>
      </c>
      <c r="P22" s="44">
        <f t="shared" si="6"/>
        <v>81.358365543898401</v>
      </c>
      <c r="Q22" s="44">
        <f t="shared" si="7"/>
        <v>274.33943089430892</v>
      </c>
      <c r="R22" s="45">
        <f t="shared" si="8"/>
        <v>146.4939024390244</v>
      </c>
      <c r="T22">
        <v>78</v>
      </c>
    </row>
    <row r="23" spans="1:20" ht="18" customHeight="1" x14ac:dyDescent="0.15">
      <c r="A23" s="22" t="s">
        <v>28</v>
      </c>
      <c r="B23" s="23">
        <v>4042</v>
      </c>
      <c r="C23" s="10">
        <f t="shared" si="9"/>
        <v>10993</v>
      </c>
      <c r="D23" s="7">
        <v>5225</v>
      </c>
      <c r="E23" s="7">
        <v>5768</v>
      </c>
      <c r="F23" s="23">
        <v>1163</v>
      </c>
      <c r="G23" s="42">
        <f t="shared" si="0"/>
        <v>10.580422125181951</v>
      </c>
      <c r="H23" s="23">
        <v>5714</v>
      </c>
      <c r="I23" s="42">
        <f t="shared" si="1"/>
        <v>51.983260553129554</v>
      </c>
      <c r="J23" s="23">
        <v>4115</v>
      </c>
      <c r="K23" s="42">
        <f t="shared" si="2"/>
        <v>37.436317321688499</v>
      </c>
      <c r="L23" s="23">
        <v>2222</v>
      </c>
      <c r="M23" s="42">
        <f t="shared" si="3"/>
        <v>20.214701601164485</v>
      </c>
      <c r="N23" s="61">
        <f t="shared" si="4"/>
        <v>20.353517675883793</v>
      </c>
      <c r="O23" s="62">
        <f t="shared" si="5"/>
        <v>72.016100805040253</v>
      </c>
      <c r="P23" s="62">
        <f t="shared" si="6"/>
        <v>92.369618480924046</v>
      </c>
      <c r="Q23" s="62">
        <f t="shared" si="7"/>
        <v>353.82631126397246</v>
      </c>
      <c r="R23" s="63">
        <f t="shared" si="8"/>
        <v>191.05760963026654</v>
      </c>
      <c r="T23">
        <v>1</v>
      </c>
    </row>
    <row r="24" spans="1:20" ht="18" customHeight="1" x14ac:dyDescent="0.15">
      <c r="A24" s="19" t="s">
        <v>29</v>
      </c>
      <c r="B24" s="14">
        <v>1183</v>
      </c>
      <c r="C24" s="10">
        <f t="shared" si="9"/>
        <v>2984</v>
      </c>
      <c r="D24" s="10">
        <v>1406</v>
      </c>
      <c r="E24" s="10">
        <v>1578</v>
      </c>
      <c r="F24" s="14">
        <v>191</v>
      </c>
      <c r="G24" s="39">
        <f t="shared" si="0"/>
        <v>6.4008042895442356</v>
      </c>
      <c r="H24" s="14">
        <v>1360</v>
      </c>
      <c r="I24" s="39">
        <f t="shared" si="1"/>
        <v>45.576407506702417</v>
      </c>
      <c r="J24" s="14">
        <v>1433</v>
      </c>
      <c r="K24" s="39">
        <f t="shared" si="2"/>
        <v>48.02278820375335</v>
      </c>
      <c r="L24" s="14">
        <v>879</v>
      </c>
      <c r="M24" s="39">
        <f t="shared" si="3"/>
        <v>29.457104557640751</v>
      </c>
      <c r="N24" s="43">
        <f t="shared" si="4"/>
        <v>14.044117647058824</v>
      </c>
      <c r="O24" s="44">
        <f t="shared" si="5"/>
        <v>105.36764705882354</v>
      </c>
      <c r="P24" s="44">
        <f t="shared" si="6"/>
        <v>119.41176470588235</v>
      </c>
      <c r="Q24" s="44">
        <f t="shared" si="7"/>
        <v>750.26178010471199</v>
      </c>
      <c r="R24" s="45">
        <f t="shared" si="8"/>
        <v>460.20942408376965</v>
      </c>
      <c r="T24">
        <v>0</v>
      </c>
    </row>
    <row r="25" spans="1:20" ht="18" customHeight="1" x14ac:dyDescent="0.15">
      <c r="A25" s="20" t="s">
        <v>30</v>
      </c>
      <c r="B25" s="16">
        <v>2472</v>
      </c>
      <c r="C25" s="17">
        <f t="shared" si="9"/>
        <v>6569</v>
      </c>
      <c r="D25" s="17">
        <v>3048</v>
      </c>
      <c r="E25" s="17">
        <v>3521</v>
      </c>
      <c r="F25" s="16">
        <v>638</v>
      </c>
      <c r="G25" s="40">
        <f t="shared" si="0"/>
        <v>9.7137637028014616</v>
      </c>
      <c r="H25" s="16">
        <v>3109</v>
      </c>
      <c r="I25" s="40">
        <f t="shared" si="1"/>
        <v>47.335566382460414</v>
      </c>
      <c r="J25" s="16">
        <v>2821</v>
      </c>
      <c r="K25" s="40">
        <f t="shared" si="2"/>
        <v>42.950669914738128</v>
      </c>
      <c r="L25" s="16">
        <v>1628</v>
      </c>
      <c r="M25" s="40">
        <f t="shared" si="3"/>
        <v>24.786845310596835</v>
      </c>
      <c r="N25" s="55">
        <f t="shared" si="4"/>
        <v>20.521067867481506</v>
      </c>
      <c r="O25" s="56">
        <f t="shared" si="5"/>
        <v>90.736571244773231</v>
      </c>
      <c r="P25" s="56">
        <f t="shared" si="6"/>
        <v>111.25763911225475</v>
      </c>
      <c r="Q25" s="56">
        <f t="shared" si="7"/>
        <v>442.16300940438867</v>
      </c>
      <c r="R25" s="57">
        <f t="shared" si="8"/>
        <v>255.17241379310346</v>
      </c>
      <c r="T25">
        <v>1</v>
      </c>
    </row>
    <row r="26" spans="1:20" ht="18" customHeight="1" x14ac:dyDescent="0.15">
      <c r="A26" s="21" t="s">
        <v>31</v>
      </c>
      <c r="B26" s="18">
        <v>5437</v>
      </c>
      <c r="C26" s="13">
        <f t="shared" si="9"/>
        <v>16054</v>
      </c>
      <c r="D26" s="13">
        <v>7662</v>
      </c>
      <c r="E26" s="13">
        <v>8392</v>
      </c>
      <c r="F26" s="18">
        <v>1817</v>
      </c>
      <c r="G26" s="41">
        <f t="shared" si="0"/>
        <v>11.323694378661349</v>
      </c>
      <c r="H26" s="18">
        <v>8475</v>
      </c>
      <c r="I26" s="41">
        <f t="shared" si="1"/>
        <v>52.816901408450704</v>
      </c>
      <c r="J26" s="18">
        <v>5754</v>
      </c>
      <c r="K26" s="41">
        <f t="shared" si="2"/>
        <v>35.859404212887945</v>
      </c>
      <c r="L26" s="18">
        <v>3024</v>
      </c>
      <c r="M26" s="41">
        <f t="shared" si="3"/>
        <v>18.845818272466659</v>
      </c>
      <c r="N26" s="43">
        <f t="shared" si="4"/>
        <v>21.439528023598818</v>
      </c>
      <c r="O26" s="44">
        <f t="shared" si="5"/>
        <v>67.893805309734518</v>
      </c>
      <c r="P26" s="44">
        <f t="shared" si="6"/>
        <v>89.333333333333329</v>
      </c>
      <c r="Q26" s="44">
        <f t="shared" si="7"/>
        <v>316.67583929554206</v>
      </c>
      <c r="R26" s="45">
        <f t="shared" si="8"/>
        <v>166.42817831590534</v>
      </c>
      <c r="T26">
        <v>8</v>
      </c>
    </row>
    <row r="27" spans="1:20" ht="18" customHeight="1" x14ac:dyDescent="0.15">
      <c r="A27" s="19" t="s">
        <v>32</v>
      </c>
      <c r="B27" s="9">
        <v>2256</v>
      </c>
      <c r="C27" s="10">
        <f t="shared" si="9"/>
        <v>6126</v>
      </c>
      <c r="D27" s="10">
        <v>2888</v>
      </c>
      <c r="E27" s="10">
        <v>3238</v>
      </c>
      <c r="F27" s="9">
        <v>701</v>
      </c>
      <c r="G27" s="37">
        <f>F27/(C27-T27)*100</f>
        <v>11.443029709435194</v>
      </c>
      <c r="H27" s="9">
        <v>2983</v>
      </c>
      <c r="I27" s="37">
        <f t="shared" si="1"/>
        <v>48.694090760692134</v>
      </c>
      <c r="J27" s="9">
        <v>2442</v>
      </c>
      <c r="K27" s="37">
        <f t="shared" si="2"/>
        <v>39.862879529872671</v>
      </c>
      <c r="L27" s="9">
        <v>1366</v>
      </c>
      <c r="M27" s="37">
        <f t="shared" si="3"/>
        <v>22.298400261181847</v>
      </c>
      <c r="N27" s="46">
        <f t="shared" si="4"/>
        <v>23.499832383506536</v>
      </c>
      <c r="O27" s="47">
        <f t="shared" si="5"/>
        <v>81.863895407308078</v>
      </c>
      <c r="P27" s="47">
        <f t="shared" si="6"/>
        <v>105.36372779081462</v>
      </c>
      <c r="Q27" s="47">
        <f t="shared" si="7"/>
        <v>348.35948644793154</v>
      </c>
      <c r="R27" s="48">
        <f t="shared" si="8"/>
        <v>194.86447931526391</v>
      </c>
      <c r="T27">
        <v>0</v>
      </c>
    </row>
    <row r="28" spans="1:20" ht="18" customHeight="1" x14ac:dyDescent="0.15">
      <c r="A28" s="20" t="s">
        <v>33</v>
      </c>
      <c r="B28" s="16">
        <v>5612</v>
      </c>
      <c r="C28" s="17">
        <f t="shared" si="9"/>
        <v>16114</v>
      </c>
      <c r="D28" s="17">
        <v>7679</v>
      </c>
      <c r="E28" s="17">
        <v>8435</v>
      </c>
      <c r="F28" s="16">
        <v>2239</v>
      </c>
      <c r="G28" s="40">
        <f t="shared" si="0"/>
        <v>13.897337223015333</v>
      </c>
      <c r="H28" s="16">
        <v>8693</v>
      </c>
      <c r="I28" s="40">
        <f t="shared" si="1"/>
        <v>53.956923840854074</v>
      </c>
      <c r="J28" s="16">
        <v>5179</v>
      </c>
      <c r="K28" s="40">
        <f t="shared" si="2"/>
        <v>32.145738936130599</v>
      </c>
      <c r="L28" s="16">
        <v>2698</v>
      </c>
      <c r="M28" s="40">
        <f t="shared" si="3"/>
        <v>16.746322388430265</v>
      </c>
      <c r="N28" s="55">
        <f t="shared" si="4"/>
        <v>25.756355688484987</v>
      </c>
      <c r="O28" s="56">
        <f t="shared" si="5"/>
        <v>59.576670884619809</v>
      </c>
      <c r="P28" s="56">
        <f t="shared" si="6"/>
        <v>85.333026573104803</v>
      </c>
      <c r="Q28" s="56">
        <f t="shared" si="7"/>
        <v>231.30861991960697</v>
      </c>
      <c r="R28" s="57">
        <f t="shared" si="8"/>
        <v>120.50022331397945</v>
      </c>
      <c r="T28">
        <v>3</v>
      </c>
    </row>
    <row r="29" spans="1:20" ht="18" customHeight="1" x14ac:dyDescent="0.15">
      <c r="A29" s="20" t="s">
        <v>34</v>
      </c>
      <c r="B29" s="16">
        <v>5836</v>
      </c>
      <c r="C29" s="17">
        <f t="shared" si="9"/>
        <v>16569</v>
      </c>
      <c r="D29" s="17">
        <v>7749</v>
      </c>
      <c r="E29" s="17">
        <v>8820</v>
      </c>
      <c r="F29" s="16">
        <v>1973</v>
      </c>
      <c r="G29" s="40">
        <f t="shared" si="0"/>
        <v>11.96120036374659</v>
      </c>
      <c r="H29" s="16">
        <v>8470</v>
      </c>
      <c r="I29" s="40">
        <f t="shared" si="1"/>
        <v>51.348893604122459</v>
      </c>
      <c r="J29" s="16">
        <v>6052</v>
      </c>
      <c r="K29" s="40">
        <f t="shared" si="2"/>
        <v>36.689906032130949</v>
      </c>
      <c r="L29" s="16">
        <v>3416</v>
      </c>
      <c r="M29" s="40">
        <f t="shared" si="3"/>
        <v>20.709305850257653</v>
      </c>
      <c r="N29" s="55">
        <f t="shared" si="4"/>
        <v>23.293978748524204</v>
      </c>
      <c r="O29" s="56">
        <f t="shared" si="5"/>
        <v>71.452184179456907</v>
      </c>
      <c r="P29" s="56">
        <f t="shared" si="6"/>
        <v>94.746162927981118</v>
      </c>
      <c r="Q29" s="56">
        <f t="shared" si="7"/>
        <v>306.74100354789664</v>
      </c>
      <c r="R29" s="57">
        <f t="shared" si="8"/>
        <v>173.13735428281805</v>
      </c>
      <c r="T29">
        <v>74</v>
      </c>
    </row>
    <row r="30" spans="1:20" ht="18" customHeight="1" x14ac:dyDescent="0.15">
      <c r="A30" s="21" t="s">
        <v>35</v>
      </c>
      <c r="B30" s="12">
        <v>4878</v>
      </c>
      <c r="C30" s="13">
        <f t="shared" si="9"/>
        <v>14278</v>
      </c>
      <c r="D30" s="13">
        <v>6830</v>
      </c>
      <c r="E30" s="13">
        <v>7448</v>
      </c>
      <c r="F30" s="12">
        <v>1751</v>
      </c>
      <c r="G30" s="38">
        <f t="shared" si="0"/>
        <v>12.263622356072279</v>
      </c>
      <c r="H30" s="12">
        <v>7485</v>
      </c>
      <c r="I30" s="38">
        <f t="shared" si="1"/>
        <v>52.423308586636786</v>
      </c>
      <c r="J30" s="12">
        <v>5042</v>
      </c>
      <c r="K30" s="38">
        <f t="shared" si="2"/>
        <v>35.313069057290939</v>
      </c>
      <c r="L30" s="12">
        <v>2542</v>
      </c>
      <c r="M30" s="38">
        <f t="shared" si="3"/>
        <v>17.80361395153383</v>
      </c>
      <c r="N30" s="58">
        <f t="shared" si="4"/>
        <v>23.393453573814295</v>
      </c>
      <c r="O30" s="59">
        <f t="shared" si="5"/>
        <v>67.361389445557791</v>
      </c>
      <c r="P30" s="59">
        <f t="shared" si="6"/>
        <v>90.754843019372075</v>
      </c>
      <c r="Q30" s="59">
        <f t="shared" si="7"/>
        <v>287.9497430039977</v>
      </c>
      <c r="R30" s="60">
        <f t="shared" si="8"/>
        <v>145.17418617932609</v>
      </c>
      <c r="T30">
        <v>0</v>
      </c>
    </row>
    <row r="31" spans="1:20" ht="18" customHeight="1" x14ac:dyDescent="0.15">
      <c r="A31" s="19" t="s">
        <v>36</v>
      </c>
      <c r="B31" s="14">
        <v>1221</v>
      </c>
      <c r="C31" s="10">
        <f t="shared" si="9"/>
        <v>3503</v>
      </c>
      <c r="D31" s="10">
        <v>1618</v>
      </c>
      <c r="E31" s="10">
        <v>1885</v>
      </c>
      <c r="F31" s="14">
        <v>505</v>
      </c>
      <c r="G31" s="39">
        <f t="shared" si="0"/>
        <v>14.457486401374178</v>
      </c>
      <c r="H31" s="14">
        <v>1983</v>
      </c>
      <c r="I31" s="39">
        <f t="shared" si="1"/>
        <v>56.770684225594046</v>
      </c>
      <c r="J31" s="14">
        <v>1005</v>
      </c>
      <c r="K31" s="39">
        <f t="shared" si="2"/>
        <v>28.771829373031778</v>
      </c>
      <c r="L31" s="14">
        <v>519</v>
      </c>
      <c r="M31" s="39">
        <f t="shared" si="3"/>
        <v>14.858288004580588</v>
      </c>
      <c r="N31" s="43">
        <f t="shared" si="4"/>
        <v>25.466464952092789</v>
      </c>
      <c r="O31" s="44">
        <f t="shared" si="5"/>
        <v>50.680786686838118</v>
      </c>
      <c r="P31" s="44">
        <f t="shared" si="6"/>
        <v>76.147251638930911</v>
      </c>
      <c r="Q31" s="44">
        <f t="shared" si="7"/>
        <v>199.009900990099</v>
      </c>
      <c r="R31" s="45">
        <f t="shared" si="8"/>
        <v>102.77227722772278</v>
      </c>
      <c r="T31">
        <v>10</v>
      </c>
    </row>
    <row r="32" spans="1:20" ht="18" customHeight="1" x14ac:dyDescent="0.15">
      <c r="A32" s="20" t="s">
        <v>37</v>
      </c>
      <c r="B32" s="16">
        <v>5322</v>
      </c>
      <c r="C32" s="17">
        <f t="shared" si="9"/>
        <v>15727</v>
      </c>
      <c r="D32" s="17">
        <v>7510</v>
      </c>
      <c r="E32" s="17">
        <v>8217</v>
      </c>
      <c r="F32" s="16">
        <v>1722</v>
      </c>
      <c r="G32" s="40">
        <f t="shared" si="0"/>
        <v>10.952804986642921</v>
      </c>
      <c r="H32" s="16">
        <v>7593</v>
      </c>
      <c r="I32" s="40">
        <f t="shared" si="1"/>
        <v>48.295382266887167</v>
      </c>
      <c r="J32" s="16">
        <v>6407</v>
      </c>
      <c r="K32" s="40">
        <f t="shared" si="2"/>
        <v>40.751812746469909</v>
      </c>
      <c r="L32" s="16">
        <v>3463</v>
      </c>
      <c r="M32" s="40">
        <f t="shared" si="3"/>
        <v>22.026459737946826</v>
      </c>
      <c r="N32" s="55">
        <f t="shared" si="4"/>
        <v>22.678783089687869</v>
      </c>
      <c r="O32" s="56">
        <f t="shared" si="5"/>
        <v>84.380350322665606</v>
      </c>
      <c r="P32" s="56">
        <f t="shared" si="6"/>
        <v>107.05913341235349</v>
      </c>
      <c r="Q32" s="56">
        <f t="shared" si="7"/>
        <v>372.06736353077815</v>
      </c>
      <c r="R32" s="57">
        <f t="shared" si="8"/>
        <v>201.10336817653888</v>
      </c>
      <c r="T32">
        <v>5</v>
      </c>
    </row>
    <row r="33" spans="1:20" ht="18" customHeight="1" x14ac:dyDescent="0.15">
      <c r="A33" s="20" t="s">
        <v>38</v>
      </c>
      <c r="B33" s="16">
        <v>3536</v>
      </c>
      <c r="C33" s="17">
        <f>D33+E33</f>
        <v>10503</v>
      </c>
      <c r="D33" s="17">
        <v>4980</v>
      </c>
      <c r="E33" s="17">
        <v>5523</v>
      </c>
      <c r="F33" s="16">
        <v>1188</v>
      </c>
      <c r="G33" s="40">
        <f t="shared" si="0"/>
        <v>11.314285714285715</v>
      </c>
      <c r="H33" s="16">
        <v>5383</v>
      </c>
      <c r="I33" s="40">
        <f t="shared" si="1"/>
        <v>51.266666666666673</v>
      </c>
      <c r="J33" s="16">
        <v>3929</v>
      </c>
      <c r="K33" s="40">
        <f t="shared" si="2"/>
        <v>37.419047619047618</v>
      </c>
      <c r="L33" s="16">
        <v>2053</v>
      </c>
      <c r="M33" s="40">
        <f t="shared" si="3"/>
        <v>19.55238095238095</v>
      </c>
      <c r="N33" s="55">
        <f t="shared" si="4"/>
        <v>22.06947798625302</v>
      </c>
      <c r="O33" s="56">
        <f t="shared" si="5"/>
        <v>72.989039569013556</v>
      </c>
      <c r="P33" s="56">
        <f t="shared" si="6"/>
        <v>95.058517555266576</v>
      </c>
      <c r="Q33" s="56">
        <f t="shared" si="7"/>
        <v>330.72390572390572</v>
      </c>
      <c r="R33" s="57">
        <f t="shared" si="8"/>
        <v>172.81144781144781</v>
      </c>
      <c r="T33">
        <v>3</v>
      </c>
    </row>
    <row r="34" spans="1:20" ht="18" customHeight="1" x14ac:dyDescent="0.15">
      <c r="A34" s="21" t="s">
        <v>39</v>
      </c>
      <c r="B34" s="18">
        <v>3638</v>
      </c>
      <c r="C34" s="13">
        <f t="shared" si="9"/>
        <v>10687</v>
      </c>
      <c r="D34" s="13">
        <v>5033</v>
      </c>
      <c r="E34" s="13">
        <v>5654</v>
      </c>
      <c r="F34" s="18">
        <v>1240</v>
      </c>
      <c r="G34" s="41">
        <f t="shared" si="0"/>
        <v>11.607226434522138</v>
      </c>
      <c r="H34" s="18">
        <v>5213</v>
      </c>
      <c r="I34" s="41">
        <f t="shared" si="1"/>
        <v>48.797154357390248</v>
      </c>
      <c r="J34" s="18">
        <v>4230</v>
      </c>
      <c r="K34" s="41">
        <f t="shared" si="2"/>
        <v>39.595619208087619</v>
      </c>
      <c r="L34" s="18">
        <v>2326</v>
      </c>
      <c r="M34" s="41">
        <f t="shared" si="3"/>
        <v>21.77291023120846</v>
      </c>
      <c r="N34" s="43">
        <f t="shared" si="4"/>
        <v>23.786687128333014</v>
      </c>
      <c r="O34" s="44">
        <f t="shared" si="5"/>
        <v>81.143295607135997</v>
      </c>
      <c r="P34" s="44">
        <f t="shared" si="6"/>
        <v>104.92998273546903</v>
      </c>
      <c r="Q34" s="44">
        <f t="shared" si="7"/>
        <v>341.12903225806451</v>
      </c>
      <c r="R34" s="45">
        <f t="shared" si="8"/>
        <v>187.58064516129031</v>
      </c>
      <c r="T34">
        <v>4</v>
      </c>
    </row>
    <row r="35" spans="1:20" ht="18" customHeight="1" x14ac:dyDescent="0.15">
      <c r="A35" s="19" t="s">
        <v>40</v>
      </c>
      <c r="B35" s="9">
        <v>1794</v>
      </c>
      <c r="C35" s="10">
        <f t="shared" si="9"/>
        <v>4234</v>
      </c>
      <c r="D35" s="10">
        <v>2002</v>
      </c>
      <c r="E35" s="10">
        <v>2232</v>
      </c>
      <c r="F35" s="9">
        <v>293</v>
      </c>
      <c r="G35" s="37">
        <f t="shared" si="0"/>
        <v>6.9201700519603211</v>
      </c>
      <c r="H35" s="9">
        <v>1705</v>
      </c>
      <c r="I35" s="37">
        <f t="shared" si="1"/>
        <v>40.269248937175249</v>
      </c>
      <c r="J35" s="9">
        <v>2236</v>
      </c>
      <c r="K35" s="37">
        <f t="shared" si="2"/>
        <v>52.810581010864432</v>
      </c>
      <c r="L35" s="9">
        <v>1437</v>
      </c>
      <c r="M35" s="37">
        <f t="shared" si="3"/>
        <v>33.939537080774677</v>
      </c>
      <c r="N35" s="46">
        <f t="shared" si="4"/>
        <v>17.184750733137829</v>
      </c>
      <c r="O35" s="47">
        <f t="shared" si="5"/>
        <v>131.14369501466277</v>
      </c>
      <c r="P35" s="47">
        <f t="shared" si="6"/>
        <v>148.3284457478006</v>
      </c>
      <c r="Q35" s="47">
        <f t="shared" si="7"/>
        <v>763.13993174061432</v>
      </c>
      <c r="R35" s="48">
        <f t="shared" si="8"/>
        <v>490.443686006826</v>
      </c>
      <c r="T35">
        <v>0</v>
      </c>
    </row>
    <row r="36" spans="1:20" ht="18" customHeight="1" x14ac:dyDescent="0.15">
      <c r="A36" s="20" t="s">
        <v>41</v>
      </c>
      <c r="B36" s="16">
        <v>1213</v>
      </c>
      <c r="C36" s="17">
        <f t="shared" si="9"/>
        <v>2934</v>
      </c>
      <c r="D36" s="17">
        <v>1348</v>
      </c>
      <c r="E36" s="17">
        <v>1586</v>
      </c>
      <c r="F36" s="16">
        <v>186</v>
      </c>
      <c r="G36" s="40">
        <f t="shared" si="0"/>
        <v>6.3394683026584868</v>
      </c>
      <c r="H36" s="16">
        <v>1262</v>
      </c>
      <c r="I36" s="40">
        <f t="shared" si="1"/>
        <v>43.012951601908654</v>
      </c>
      <c r="J36" s="16">
        <v>1486</v>
      </c>
      <c r="K36" s="40">
        <f t="shared" si="2"/>
        <v>50.647580095432851</v>
      </c>
      <c r="L36" s="16">
        <v>909</v>
      </c>
      <c r="M36" s="40">
        <f t="shared" si="3"/>
        <v>30.981595092024538</v>
      </c>
      <c r="N36" s="55">
        <f t="shared" si="4"/>
        <v>14.738510301109351</v>
      </c>
      <c r="O36" s="56">
        <f t="shared" si="5"/>
        <v>117.74960380348654</v>
      </c>
      <c r="P36" s="56">
        <f t="shared" si="6"/>
        <v>132.48811410459589</v>
      </c>
      <c r="Q36" s="56">
        <f t="shared" si="7"/>
        <v>798.92473118279565</v>
      </c>
      <c r="R36" s="57">
        <f t="shared" si="8"/>
        <v>488.70967741935482</v>
      </c>
      <c r="T36">
        <v>0</v>
      </c>
    </row>
    <row r="37" spans="1:20" ht="18" customHeight="1" x14ac:dyDescent="0.15">
      <c r="A37" s="21" t="s">
        <v>42</v>
      </c>
      <c r="B37" s="12">
        <v>963</v>
      </c>
      <c r="C37" s="13">
        <f t="shared" si="9"/>
        <v>2739</v>
      </c>
      <c r="D37" s="13">
        <v>1265</v>
      </c>
      <c r="E37" s="13">
        <v>1474</v>
      </c>
      <c r="F37" s="12">
        <v>204</v>
      </c>
      <c r="G37" s="38">
        <f t="shared" si="0"/>
        <v>7.4479737130339538</v>
      </c>
      <c r="H37" s="12">
        <v>1198</v>
      </c>
      <c r="I37" s="38">
        <f t="shared" si="1"/>
        <v>43.738590726542533</v>
      </c>
      <c r="J37" s="12">
        <v>1337</v>
      </c>
      <c r="K37" s="38">
        <f t="shared" si="2"/>
        <v>48.813435560423514</v>
      </c>
      <c r="L37" s="12">
        <v>850</v>
      </c>
      <c r="M37" s="38">
        <f t="shared" si="3"/>
        <v>31.03322380430814</v>
      </c>
      <c r="N37" s="58">
        <f t="shared" si="4"/>
        <v>17.028380634390654</v>
      </c>
      <c r="O37" s="59">
        <f t="shared" si="5"/>
        <v>111.60267111853088</v>
      </c>
      <c r="P37" s="59">
        <f t="shared" si="6"/>
        <v>128.63105175292154</v>
      </c>
      <c r="Q37" s="59">
        <f t="shared" si="7"/>
        <v>655.39215686274508</v>
      </c>
      <c r="R37" s="60">
        <f t="shared" si="8"/>
        <v>416.66666666666669</v>
      </c>
      <c r="T37">
        <v>0</v>
      </c>
    </row>
    <row r="38" spans="1:20" ht="18" customHeight="1" x14ac:dyDescent="0.15">
      <c r="A38" s="35" t="s">
        <v>58</v>
      </c>
      <c r="B38" s="33"/>
      <c r="C38" s="34"/>
      <c r="D38" s="34"/>
      <c r="E38" s="34"/>
      <c r="F38" s="33"/>
      <c r="G38" s="33"/>
      <c r="H38" s="33"/>
      <c r="I38" s="33"/>
      <c r="J38" s="33"/>
      <c r="K38" s="33"/>
      <c r="L38" s="33"/>
      <c r="M38" s="33"/>
      <c r="N38" s="27"/>
      <c r="O38" s="27"/>
      <c r="P38" s="27"/>
      <c r="Q38" s="27"/>
      <c r="R38" s="27"/>
    </row>
    <row r="39" spans="1:20" x14ac:dyDescent="0.15">
      <c r="A39" s="32" t="s">
        <v>57</v>
      </c>
    </row>
    <row r="40" spans="1:20" x14ac:dyDescent="0.15">
      <c r="A40" s="31" t="s">
        <v>52</v>
      </c>
      <c r="B40" s="27"/>
    </row>
    <row r="41" spans="1:20" x14ac:dyDescent="0.15">
      <c r="A41" s="32" t="s">
        <v>53</v>
      </c>
    </row>
    <row r="42" spans="1:20" x14ac:dyDescent="0.15">
      <c r="A42" s="32" t="s">
        <v>54</v>
      </c>
    </row>
    <row r="43" spans="1:20" x14ac:dyDescent="0.15">
      <c r="A43" s="32" t="s">
        <v>55</v>
      </c>
    </row>
    <row r="44" spans="1:20" x14ac:dyDescent="0.15">
      <c r="A44" s="32" t="s">
        <v>56</v>
      </c>
    </row>
  </sheetData>
  <mergeCells count="15"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  <mergeCell ref="N4:R4"/>
    <mergeCell ref="N5:N7"/>
    <mergeCell ref="O5:O7"/>
    <mergeCell ref="P5:P7"/>
    <mergeCell ref="R6:R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2017-10-05T07:18:28Z</cp:lastPrinted>
  <dcterms:created xsi:type="dcterms:W3CDTF">2017-09-15T07:17:11Z</dcterms:created>
  <dcterms:modified xsi:type="dcterms:W3CDTF">2019-06-13T08:03:26Z</dcterms:modified>
</cp:coreProperties>
</file>