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61\Desktop\経営比較分析表\【経営比較分析表】2017_314013_47_010\"/>
    </mc:Choice>
  </mc:AlternateContent>
  <workbookProtection workbookAlgorithmName="SHA-512" workbookHashValue="CD1YNtQDy1Mpps3mBQU6YAotEP1GreqHC9BsOJQq86DpDR4X8WuJTx0OIMIqqHu+PEzqa+AxCrG+4o1iOpi5Rg==" workbookSaltValue="AC1WRliI54oKB5cm4ucqQQ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<sst xmlns="http://schemas.openxmlformats.org/spreadsheetml/2006/main" count="237" uniqueCount="123">
  <si>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</si>
  <si>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</si>
  <si>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</si>
  <si>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</si>
  <si>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</si>
  <si>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</si>
  <si>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</si>
  <si>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</si>
  <si>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</si>
  <si>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</si>
  <si>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</si>
  <si>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</si>
  <si>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</si>
  <si>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</si>
  <si>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</si>
  <si>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</si>
  <si>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</si>
  <si>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</si>
  <si>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</si>
  <si>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</si>
  <si>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</si>
  <si>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</si>
  <si>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</si>
  <si>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</si>
  <si>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</si>
  <si>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</si>
  <si>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</si>
  <si>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</si>
  <si>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</si>
  <si>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</si>
  <si>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</si>
  <si>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</si>
  <si>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</si>
  <si>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</si>
  <si>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</si>
  <si>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</si>
  <si>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</si>
  <si>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</si>
  <si>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</si>
  <si>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</si>
  <si>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</si>
  <si>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</si>
  <si>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</si>
  <si>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</si>
  <si>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</si>
  <si>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</si>
  <si>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</si>
  <si>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</si>
  <si>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</si>
  <si>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</si>
  <si>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</si>
  <si>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</si>
  <si>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</si>
  <si>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</si>
  <si>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</si>
  <si>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</si>
  <si>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</si>
  <si>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</si>
  <si>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</si>
  <si>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</si>
  <si>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</si>
  <si>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</si>
  <si>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</si>
  <si>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</si>
  <si>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</si>
  <si>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</si>
  <si>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</si>
  <si>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</si>
  <si>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</si>
  <si>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</si>
  <si>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</si>
  <si>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</si>
  <si>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</si>
  <si>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</si>
  <si>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</si>
  <si>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</si>
  <si>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</si>
  <si>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</si>
  <si>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</si>
  <si>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</si>
  <si>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</si>
  <si>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</si>
  <si>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</si>
  <si>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</si>
  <si>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</si>
  <si>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</si>
  <si>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</si>
  <si>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</si>
  <si>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</si>
  <si>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</si>
  <si>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</si>
  <si>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</si>
  <si>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</si>
  <si>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</si>
  <si>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</si>
  <si>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</si>
  <si>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</si>
  <si>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</si>
  <si>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</si>
  <si>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</si>
  <si>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</si>
  <si>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</si>
  <si>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</si>
  <si>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</si>
  <si>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</si>
  <si>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</si>
  <si>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</si>
  <si>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日南町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</si>
  <si>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</si>
  <si>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</si>
  <si>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</si>
  <si>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</si>
  <si>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</si>
  <si>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</si>
  <si>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</si>
  <si>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</si>
  <si>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</si>
  <si>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</si>
  <si>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</si>
  <si>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</si>
  <si>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地方債の償還が減少し、緩やかに経営が改善してきている。今後も施設更新の投資や施設管理の委託が計画されているため、維持管理費の精査、料金改定による収益の見直し等、財源の確保に努めながら経営改善に取組む必要がある。</t>
    <phoneticPr fontId="4"/>
  </si>
  <si>
    <t>　大規模な管路・施設更新整備が平成30年度迄に完了する計画である。今後も計画的に設備の改修、更新を行う地区があるため、財源の確保や設備の効率的な使用について検討を行う必要がある。</t>
    <rPh sb="20" eb="21">
      <t>ド</t>
    </rPh>
    <phoneticPr fontId="4"/>
  </si>
  <si>
    <t>　収益的収支比率は、歳出の抑制や地方債償還の減少により僅かに上昇している。今後は、料金改定や管理費の抑制により安定した水準を維持していく。
　企業債残高対給水収益比率は、施設整備事業の実施により上昇に転じている。設備更新に必要な投資計画を作成し、計画的な償還管理に努める。
　料金回収率は、低い水準が続いていることから、給水収益が増加するよう、料金改定や管理費の精査に努める。
　給水原価は、総費用の減少により低下している。今後も、維持管理費の削減に努めるなど原価の減少に努める。
　施設利用率は、配水量の減少により低下している。（Ｈ28は冬季の漏水による影響）設備更新において、省力化の導入を検討する。
　有収率は、漏水の改善などにより総配水量が減少したため上昇している。今後も高い水準になるよう維持管理していく。</t>
    <rPh sb="27" eb="28">
      <t>ワズ</t>
    </rPh>
    <rPh sb="50" eb="52">
      <t>ヨクセイ</t>
    </rPh>
    <rPh sb="85" eb="87">
      <t>シセツ</t>
    </rPh>
    <rPh sb="87" eb="89">
      <t>セイビ</t>
    </rPh>
    <rPh sb="89" eb="91">
      <t>ジギョウ</t>
    </rPh>
    <rPh sb="92" eb="94">
      <t>ジッシ</t>
    </rPh>
    <rPh sb="97" eb="99">
      <t>ジョウショウ</t>
    </rPh>
    <rPh sb="100" eb="101">
      <t>テン</t>
    </rPh>
    <rPh sb="147" eb="149">
      <t>スイジュン</t>
    </rPh>
    <rPh sb="184" eb="185">
      <t>ツト</t>
    </rPh>
    <rPh sb="205" eb="207">
      <t>テイカ</t>
    </rPh>
    <rPh sb="212" eb="214">
      <t>コンゴ</t>
    </rPh>
    <rPh sb="249" eb="251">
      <t>ハイスイ</t>
    </rPh>
    <rPh sb="251" eb="252">
      <t>リョウ</t>
    </rPh>
    <rPh sb="253" eb="255">
      <t>ゲンショウ</t>
    </rPh>
    <rPh sb="258" eb="260">
      <t>テイカ</t>
    </rPh>
    <rPh sb="278" eb="280">
      <t>エイキョウ</t>
    </rPh>
    <rPh sb="281" eb="283">
      <t>セツビ</t>
    </rPh>
    <rPh sb="283" eb="285">
      <t>コウシン</t>
    </rPh>
    <rPh sb="290" eb="293">
      <t>ショウリョクカ</t>
    </rPh>
    <rPh sb="294" eb="296">
      <t>ドウニュウ</t>
    </rPh>
    <rPh sb="297" eb="299">
      <t>ケントウ</t>
    </rPh>
    <rPh sb="309" eb="311">
      <t>ロウスイ</t>
    </rPh>
    <rPh sb="312" eb="314">
      <t>カイゼン</t>
    </rPh>
    <rPh sb="324" eb="326">
      <t>ゲンショウ</t>
    </rPh>
    <rPh sb="330" eb="332">
      <t>ジョウショウ</t>
    </rPh>
    <rPh sb="337" eb="339">
      <t>コンゴ</t>
    </rPh>
    <rPh sb="340" eb="341">
      <t>タカ</t>
    </rPh>
    <rPh sb="342" eb="344">
      <t>スイジュン</t>
    </rPh>
    <rPh sb="349" eb="351">
      <t>イジ</t>
    </rPh>
    <rPh sb="351" eb="353">
      <t>カンリ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</si>
</sst>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1.39</c:v>
                </c:pt>
                <c:pt idx="3" formatCode="#,##0.00;&quot;△&quot;#,##0.00;&quot;-&quot;">
                  <c:v>1.1599999999999999</c:v>
                </c:pt>
                <c:pt idx="4" formatCode="#,##0.00;&quot;△&quot;#,##0.00;&quot;-&quot;">
                  <c:v>1.85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90-42DF-9F96-D5770DA17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879568"/>
        <c:axId val="8090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</c:v>
                </c:pt>
                <c:pt idx="1">
                  <c:v>0.69</c:v>
                </c:pt>
                <c:pt idx="2">
                  <c:v>0.65</c:v>
                </c:pt>
                <c:pt idx="3">
                  <c:v>0.53</c:v>
                </c:pt>
                <c:pt idx="4">
                  <c:v>0.72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90-42DF-9F96-D5770DA17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879568"/>
        <c:axId val="80900624"/>
      </c:lineChart>
      <c:dateAx>
        <c:axId val="259879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900624"/>
        <c:crosses val="autoZero"/>
        <c:auto val="1"/>
        <c:lblOffset val="100"/>
        <c:baseTimeUnit val="years"/>
      </c:dateAx>
      <c:valAx>
        <c:axId val="80900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9879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60.39</c:v>
                </c:pt>
                <c:pt idx="1">
                  <c:v>57.84</c:v>
                </c:pt>
                <c:pt idx="2">
                  <c:v>59.66</c:v>
                </c:pt>
                <c:pt idx="3">
                  <c:v>66.88</c:v>
                </c:pt>
                <c:pt idx="4">
                  <c:v>57.13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43-44FA-9BDA-A3140F8EA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47872"/>
        <c:axId val="260748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57.55</c:v>
                </c:pt>
                <c:pt idx="1">
                  <c:v>57.43</c:v>
                </c:pt>
                <c:pt idx="2">
                  <c:v>57.29</c:v>
                </c:pt>
                <c:pt idx="3">
                  <c:v>55.9</c:v>
                </c:pt>
                <c:pt idx="4">
                  <c:v>57.3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43-44FA-9BDA-A3140F8EA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747872"/>
        <c:axId val="260748264"/>
      </c:lineChart>
      <c:dateAx>
        <c:axId val="26074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748264"/>
        <c:crosses val="autoZero"/>
        <c:auto val="1"/>
        <c:lblOffset val="100"/>
        <c:baseTimeUnit val="years"/>
      </c:dateAx>
      <c:valAx>
        <c:axId val="260748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74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85.94</c:v>
                </c:pt>
                <c:pt idx="1">
                  <c:v>86.39</c:v>
                </c:pt>
                <c:pt idx="2">
                  <c:v>84.51</c:v>
                </c:pt>
                <c:pt idx="3">
                  <c:v>73.540000000000006</c:v>
                </c:pt>
                <c:pt idx="4">
                  <c:v>89.2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D2-4248-986A-2BE52D817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49440"/>
        <c:axId val="260749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74.14</c:v>
                </c:pt>
                <c:pt idx="1">
                  <c:v>73.83</c:v>
                </c:pt>
                <c:pt idx="2">
                  <c:v>73.69</c:v>
                </c:pt>
                <c:pt idx="3">
                  <c:v>73.28</c:v>
                </c:pt>
                <c:pt idx="4">
                  <c:v>72.42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D2-4248-986A-2BE52D817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749440"/>
        <c:axId val="260749832"/>
      </c:lineChart>
      <c:dateAx>
        <c:axId val="26074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749832"/>
        <c:crosses val="autoZero"/>
        <c:auto val="1"/>
        <c:lblOffset val="100"/>
        <c:baseTimeUnit val="years"/>
      </c:dateAx>
      <c:valAx>
        <c:axId val="260749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74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71.67</c:v>
                </c:pt>
                <c:pt idx="1">
                  <c:v>119.61</c:v>
                </c:pt>
                <c:pt idx="2">
                  <c:v>91.17</c:v>
                </c:pt>
                <c:pt idx="3">
                  <c:v>74.290000000000006</c:v>
                </c:pt>
                <c:pt idx="4">
                  <c:v>75.180000000000007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67-43EA-9E0B-E9D62D886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271032"/>
        <c:axId val="260271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76.09</c:v>
                </c:pt>
                <c:pt idx="1">
                  <c:v>75.87</c:v>
                </c:pt>
                <c:pt idx="2">
                  <c:v>76.27</c:v>
                </c:pt>
                <c:pt idx="3">
                  <c:v>77.56</c:v>
                </c:pt>
                <c:pt idx="4">
                  <c:v>78.510000000000005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67-43EA-9E0B-E9D62D886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271032"/>
        <c:axId val="260271416"/>
      </c:lineChart>
      <c:dateAx>
        <c:axId val="260271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271416"/>
        <c:crosses val="autoZero"/>
        <c:auto val="1"/>
        <c:lblOffset val="100"/>
        <c:baseTimeUnit val="years"/>
      </c:dateAx>
      <c:valAx>
        <c:axId val="260271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271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F1-4762-9DC8-9CAA2D11C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322584"/>
        <c:axId val="260329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F1-4762-9DC8-9CAA2D11C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322584"/>
        <c:axId val="260329112"/>
      </c:lineChart>
      <c:dateAx>
        <c:axId val="260322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329112"/>
        <c:crosses val="autoZero"/>
        <c:auto val="1"/>
        <c:lblOffset val="100"/>
        <c:baseTimeUnit val="years"/>
      </c:dateAx>
      <c:valAx>
        <c:axId val="260329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322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D5-405E-9935-C14AE7E97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435880"/>
        <c:axId val="260438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D5-405E-9935-C14AE7E97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435880"/>
        <c:axId val="260438312"/>
      </c:lineChart>
      <c:dateAx>
        <c:axId val="260435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438312"/>
        <c:crosses val="autoZero"/>
        <c:auto val="1"/>
        <c:lblOffset val="100"/>
        <c:baseTimeUnit val="years"/>
      </c:dateAx>
      <c:valAx>
        <c:axId val="260438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435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00-424C-96F2-97CF3DCF1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443600"/>
        <c:axId val="260443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00-424C-96F2-97CF3DCF1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443600"/>
        <c:axId val="260443992"/>
      </c:lineChart>
      <c:dateAx>
        <c:axId val="26044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443992"/>
        <c:crosses val="autoZero"/>
        <c:auto val="1"/>
        <c:lblOffset val="100"/>
        <c:baseTimeUnit val="years"/>
      </c:dateAx>
      <c:valAx>
        <c:axId val="260443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44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F2-47CA-8AF1-360BBDB38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445168"/>
        <c:axId val="260445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F2-47CA-8AF1-360BBDB38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445168"/>
        <c:axId val="260445560"/>
      </c:lineChart>
      <c:dateAx>
        <c:axId val="26044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445560"/>
        <c:crosses val="autoZero"/>
        <c:auto val="1"/>
        <c:lblOffset val="100"/>
        <c:baseTimeUnit val="years"/>
      </c:dateAx>
      <c:valAx>
        <c:axId val="260445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44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1351.14</c:v>
                </c:pt>
                <c:pt idx="1">
                  <c:v>1288.78</c:v>
                </c:pt>
                <c:pt idx="2">
                  <c:v>1298.1500000000001</c:v>
                </c:pt>
                <c:pt idx="3">
                  <c:v>1263.27</c:v>
                </c:pt>
                <c:pt idx="4">
                  <c:v>1357.18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89-4BAB-B3F9-6258A50D2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666448"/>
        <c:axId val="260666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1113.76</c:v>
                </c:pt>
                <c:pt idx="1">
                  <c:v>1125.69</c:v>
                </c:pt>
                <c:pt idx="2">
                  <c:v>1134.67</c:v>
                </c:pt>
                <c:pt idx="3">
                  <c:v>1144.79</c:v>
                </c:pt>
                <c:pt idx="4">
                  <c:v>1061.58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9-4BAB-B3F9-6258A50D2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666448"/>
        <c:axId val="260666840"/>
      </c:lineChart>
      <c:dateAx>
        <c:axId val="26066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666840"/>
        <c:crosses val="autoZero"/>
        <c:auto val="1"/>
        <c:lblOffset val="100"/>
        <c:baseTimeUnit val="years"/>
      </c:dateAx>
      <c:valAx>
        <c:axId val="260666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66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44.03</c:v>
                </c:pt>
                <c:pt idx="1">
                  <c:v>45.77</c:v>
                </c:pt>
                <c:pt idx="2">
                  <c:v>42.64</c:v>
                </c:pt>
                <c:pt idx="3">
                  <c:v>53.38</c:v>
                </c:pt>
                <c:pt idx="4">
                  <c:v>55.29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65-4B43-9090-1C76BA7CC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668016"/>
        <c:axId val="260668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34.25</c:v>
                </c:pt>
                <c:pt idx="1">
                  <c:v>46.48</c:v>
                </c:pt>
                <c:pt idx="2">
                  <c:v>40.6</c:v>
                </c:pt>
                <c:pt idx="3">
                  <c:v>56.04</c:v>
                </c:pt>
                <c:pt idx="4">
                  <c:v>58.52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65-4B43-9090-1C76BA7CC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668016"/>
        <c:axId val="260668408"/>
      </c:lineChart>
      <c:dateAx>
        <c:axId val="26066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668408"/>
        <c:crosses val="autoZero"/>
        <c:auto val="1"/>
        <c:lblOffset val="100"/>
        <c:baseTimeUnit val="years"/>
      </c:dateAx>
      <c:valAx>
        <c:axId val="260668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668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417.58</c:v>
                </c:pt>
                <c:pt idx="1">
                  <c:v>406.09</c:v>
                </c:pt>
                <c:pt idx="2">
                  <c:v>433.18</c:v>
                </c:pt>
                <c:pt idx="3">
                  <c:v>352.14</c:v>
                </c:pt>
                <c:pt idx="4">
                  <c:v>332.99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D9-428C-81B8-176FE11A1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669584"/>
        <c:axId val="260669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501.18</c:v>
                </c:pt>
                <c:pt idx="1">
                  <c:v>376.61</c:v>
                </c:pt>
                <c:pt idx="2">
                  <c:v>440.03</c:v>
                </c:pt>
                <c:pt idx="3">
                  <c:v>304.35000000000002</c:v>
                </c:pt>
                <c:pt idx="4">
                  <c:v>296.3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D9-428C-81B8-176FE11A1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669584"/>
        <c:axId val="260669976"/>
      </c:lineChart>
      <c:dateAx>
        <c:axId val="26066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669976"/>
        <c:crosses val="autoZero"/>
        <c:auto val="1"/>
        <c:lblOffset val="100"/>
        <c:baseTimeUnit val="years"/>
      </c:dateAx>
      <c:valAx>
        <c:axId val="260669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66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P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鳥取県　日南町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2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データ!$I$6</f>
        <v>法非適用</v>
      </c>
      <c r="C8" s="72"/>
      <c r="D8" s="72"/>
      <c r="E8" s="72"/>
      <c r="F8" s="72"/>
      <c r="G8" s="72"/>
      <c r="H8" s="72"/>
      <c r="I8" s="72" t="str">
        <f>データ!$J$6</f>
        <v>水道事業</v>
      </c>
      <c r="J8" s="72"/>
      <c r="K8" s="72"/>
      <c r="L8" s="72"/>
      <c r="M8" s="72"/>
      <c r="N8" s="72"/>
      <c r="O8" s="72"/>
      <c r="P8" s="72" t="str">
        <f>データ!$K$6</f>
        <v>簡易水道事業</v>
      </c>
      <c r="Q8" s="72"/>
      <c r="R8" s="72"/>
      <c r="S8" s="72"/>
      <c r="T8" s="72"/>
      <c r="U8" s="72"/>
      <c r="V8" s="72"/>
      <c r="W8" s="72" t="str">
        <f>データ!$L$6</f>
        <v>D3</v>
      </c>
      <c r="X8" s="72"/>
      <c r="Y8" s="72"/>
      <c r="Z8" s="72"/>
      <c r="AA8" s="72"/>
      <c r="AB8" s="72"/>
      <c r="AC8" s="72"/>
      <c r="AD8" s="72" t="str">
        <f>データ!$M$6</f>
        <v>非設置</v>
      </c>
      <c r="AE8" s="72"/>
      <c r="AF8" s="72"/>
      <c r="AG8" s="72"/>
      <c r="AH8" s="72"/>
      <c r="AI8" s="72"/>
      <c r="AJ8" s="72"/>
      <c r="AK8" s="2"/>
      <c r="AL8" s="66">
        <f>データ!$R$6</f>
        <v>4746</v>
      </c>
      <c r="AM8" s="66"/>
      <c r="AN8" s="66"/>
      <c r="AO8" s="66"/>
      <c r="AP8" s="66"/>
      <c r="AQ8" s="66"/>
      <c r="AR8" s="66"/>
      <c r="AS8" s="66"/>
      <c r="AT8" s="65">
        <f>データ!$S$6</f>
        <v>340.96</v>
      </c>
      <c r="AU8" s="65"/>
      <c r="AV8" s="65"/>
      <c r="AW8" s="65"/>
      <c r="AX8" s="65"/>
      <c r="AY8" s="65"/>
      <c r="AZ8" s="65"/>
      <c r="BA8" s="65"/>
      <c r="BB8" s="65">
        <f>データ!$T$6</f>
        <v>13.92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2"/>
      <c r="AE9" s="2"/>
      <c r="AF9" s="2"/>
      <c r="AG9" s="2"/>
      <c r="AH9" s="3"/>
      <c r="AI9" s="2"/>
      <c r="AJ9" s="2"/>
      <c r="AK9" s="2"/>
      <c r="AL9" s="71" t="s">
        <v>16</v>
      </c>
      <c r="AM9" s="71"/>
      <c r="AN9" s="71"/>
      <c r="AO9" s="71"/>
      <c r="AP9" s="71"/>
      <c r="AQ9" s="71"/>
      <c r="AR9" s="71"/>
      <c r="AS9" s="71"/>
      <c r="AT9" s="71" t="s">
        <v>17</v>
      </c>
      <c r="AU9" s="71"/>
      <c r="AV9" s="71"/>
      <c r="AW9" s="71"/>
      <c r="AX9" s="71"/>
      <c r="AY9" s="71"/>
      <c r="AZ9" s="71"/>
      <c r="BA9" s="71"/>
      <c r="BB9" s="71" t="s">
        <v>18</v>
      </c>
      <c r="BC9" s="71"/>
      <c r="BD9" s="71"/>
      <c r="BE9" s="71"/>
      <c r="BF9" s="71"/>
      <c r="BG9" s="71"/>
      <c r="BH9" s="71"/>
      <c r="BI9" s="71"/>
      <c r="BJ9" s="3"/>
      <c r="BK9" s="3"/>
      <c r="BL9" s="63" t="s">
        <v>19</v>
      </c>
      <c r="BM9" s="64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データ!$N$6</f>
        <v>-</v>
      </c>
      <c r="C10" s="65"/>
      <c r="D10" s="65"/>
      <c r="E10" s="65"/>
      <c r="F10" s="65"/>
      <c r="G10" s="65"/>
      <c r="H10" s="65"/>
      <c r="I10" s="65" t="str">
        <f>データ!$O$6</f>
        <v>該当数値なし</v>
      </c>
      <c r="J10" s="65"/>
      <c r="K10" s="65"/>
      <c r="L10" s="65"/>
      <c r="M10" s="65"/>
      <c r="N10" s="65"/>
      <c r="O10" s="65"/>
      <c r="P10" s="65">
        <f>データ!$P$6</f>
        <v>72.39</v>
      </c>
      <c r="Q10" s="65"/>
      <c r="R10" s="65"/>
      <c r="S10" s="65"/>
      <c r="T10" s="65"/>
      <c r="U10" s="65"/>
      <c r="V10" s="65"/>
      <c r="W10" s="66">
        <f>データ!$Q$6</f>
        <v>3170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3398</v>
      </c>
      <c r="AM10" s="66"/>
      <c r="AN10" s="66"/>
      <c r="AO10" s="66"/>
      <c r="AP10" s="66"/>
      <c r="AQ10" s="66"/>
      <c r="AR10" s="66"/>
      <c r="AS10" s="66"/>
      <c r="AT10" s="65">
        <f>データ!$V$6</f>
        <v>20.73</v>
      </c>
      <c r="AU10" s="65"/>
      <c r="AV10" s="65"/>
      <c r="AW10" s="65"/>
      <c r="AX10" s="65"/>
      <c r="AY10" s="65"/>
      <c r="AZ10" s="65"/>
      <c r="BA10" s="65"/>
      <c r="BB10" s="65">
        <f>データ!$W$6</f>
        <v>163.92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21</v>
      </c>
      <c r="BM10" s="68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23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24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25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6"/>
      <c r="C34" s="54" t="s">
        <v>26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27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28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29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30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6"/>
      <c r="C56" s="54" t="s">
        <v>31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32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33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34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35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36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120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6"/>
      <c r="C79" s="54" t="s">
        <v>37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38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39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53</v>
      </c>
      <c r="N85" s="26" t="s">
        <v>54</v>
      </c>
      <c r="O85" s="26" t="str">
        <f>データ!EN6</f>
        <v>【0.72】</v>
      </c>
    </row>
  </sheetData>
  <sheetProtection algorithmName="SHA-512" hashValue="410tD6hdloW1KSKUWDWsHjZ8psW3yXF5BfuACb5WBUw0PPwGlp8zFXbm5XQCtnuaxi7dMGg/BAhjp7ZGG06f2g==" saltValue="p27e5ob/1FIf0kj1jkJUHA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56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6" t="s">
        <v>64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65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35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67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68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69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70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71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72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73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74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75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76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77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78</v>
      </c>
      <c r="B5" s="31"/>
      <c r="C5" s="31"/>
      <c r="D5" s="31"/>
      <c r="E5" s="31"/>
      <c r="F5" s="31"/>
      <c r="G5" s="31"/>
      <c r="H5" s="32" t="s">
        <v>79</v>
      </c>
      <c r="I5" s="32" t="s">
        <v>80</v>
      </c>
      <c r="J5" s="32" t="s">
        <v>81</v>
      </c>
      <c r="K5" s="32" t="s">
        <v>82</v>
      </c>
      <c r="L5" s="32" t="s">
        <v>83</v>
      </c>
      <c r="M5" s="32" t="s">
        <v>84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41</v>
      </c>
      <c r="AI5" s="32" t="s">
        <v>95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95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95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95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95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95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95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95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95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95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</row>
    <row r="6" spans="1:144" s="36" customFormat="1" x14ac:dyDescent="0.15">
      <c r="A6" s="28" t="s">
        <v>106</v>
      </c>
      <c r="B6" s="33">
        <f>B7</f>
        <v>2017</v>
      </c>
      <c r="C6" s="33">
        <f t="shared" ref="C6:W6" si="3">C7</f>
        <v>314013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鳥取県　日南町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72.39</v>
      </c>
      <c r="Q6" s="34">
        <f t="shared" si="3"/>
        <v>3170</v>
      </c>
      <c r="R6" s="34">
        <f t="shared" si="3"/>
        <v>4746</v>
      </c>
      <c r="S6" s="34">
        <f t="shared" si="3"/>
        <v>340.96</v>
      </c>
      <c r="T6" s="34">
        <f t="shared" si="3"/>
        <v>13.92</v>
      </c>
      <c r="U6" s="34">
        <f t="shared" si="3"/>
        <v>3398</v>
      </c>
      <c r="V6" s="34">
        <f t="shared" si="3"/>
        <v>20.73</v>
      </c>
      <c r="W6" s="34">
        <f t="shared" si="3"/>
        <v>163.92</v>
      </c>
      <c r="X6" s="35">
        <f>IF(X7="",NA(),X7)</f>
        <v>71.67</v>
      </c>
      <c r="Y6" s="35">
        <f t="shared" ref="Y6:AG6" si="4">IF(Y7="",NA(),Y7)</f>
        <v>119.61</v>
      </c>
      <c r="Z6" s="35">
        <f t="shared" si="4"/>
        <v>91.17</v>
      </c>
      <c r="AA6" s="35">
        <f t="shared" si="4"/>
        <v>74.290000000000006</v>
      </c>
      <c r="AB6" s="35">
        <f t="shared" si="4"/>
        <v>75.180000000000007</v>
      </c>
      <c r="AC6" s="35">
        <f t="shared" si="4"/>
        <v>76.09</v>
      </c>
      <c r="AD6" s="35">
        <f t="shared" si="4"/>
        <v>75.87</v>
      </c>
      <c r="AE6" s="35">
        <f t="shared" si="4"/>
        <v>76.27</v>
      </c>
      <c r="AF6" s="35">
        <f t="shared" si="4"/>
        <v>77.56</v>
      </c>
      <c r="AG6" s="35">
        <f t="shared" si="4"/>
        <v>78.510000000000005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1351.14</v>
      </c>
      <c r="BF6" s="35">
        <f t="shared" ref="BF6:BN6" si="7">IF(BF7="",NA(),BF7)</f>
        <v>1288.78</v>
      </c>
      <c r="BG6" s="35">
        <f t="shared" si="7"/>
        <v>1298.1500000000001</v>
      </c>
      <c r="BH6" s="35">
        <f t="shared" si="7"/>
        <v>1263.27</v>
      </c>
      <c r="BI6" s="35">
        <f t="shared" si="7"/>
        <v>1357.18</v>
      </c>
      <c r="BJ6" s="35">
        <f t="shared" si="7"/>
        <v>1113.76</v>
      </c>
      <c r="BK6" s="35">
        <f t="shared" si="7"/>
        <v>1125.69</v>
      </c>
      <c r="BL6" s="35">
        <f t="shared" si="7"/>
        <v>1134.67</v>
      </c>
      <c r="BM6" s="35">
        <f t="shared" si="7"/>
        <v>1144.79</v>
      </c>
      <c r="BN6" s="35">
        <f t="shared" si="7"/>
        <v>1061.58</v>
      </c>
      <c r="BO6" s="34" t="str">
        <f>IF(BO7="","",IF(BO7="-","【-】","【"&amp;SUBSTITUTE(TEXT(BO7,"#,##0.00"),"-","△")&amp;"】"))</f>
        <v>【1,141.75】</v>
      </c>
      <c r="BP6" s="35">
        <f>IF(BP7="",NA(),BP7)</f>
        <v>44.03</v>
      </c>
      <c r="BQ6" s="35">
        <f t="shared" ref="BQ6:BY6" si="8">IF(BQ7="",NA(),BQ7)</f>
        <v>45.77</v>
      </c>
      <c r="BR6" s="35">
        <f t="shared" si="8"/>
        <v>42.64</v>
      </c>
      <c r="BS6" s="35">
        <f t="shared" si="8"/>
        <v>53.38</v>
      </c>
      <c r="BT6" s="35">
        <f t="shared" si="8"/>
        <v>55.29</v>
      </c>
      <c r="BU6" s="35">
        <f t="shared" si="8"/>
        <v>34.25</v>
      </c>
      <c r="BV6" s="35">
        <f t="shared" si="8"/>
        <v>46.48</v>
      </c>
      <c r="BW6" s="35">
        <f t="shared" si="8"/>
        <v>40.6</v>
      </c>
      <c r="BX6" s="35">
        <f t="shared" si="8"/>
        <v>56.04</v>
      </c>
      <c r="BY6" s="35">
        <f t="shared" si="8"/>
        <v>58.52</v>
      </c>
      <c r="BZ6" s="34" t="str">
        <f>IF(BZ7="","",IF(BZ7="-","【-】","【"&amp;SUBSTITUTE(TEXT(BZ7,"#,##0.00"),"-","△")&amp;"】"))</f>
        <v>【54.93】</v>
      </c>
      <c r="CA6" s="35">
        <f>IF(CA7="",NA(),CA7)</f>
        <v>417.58</v>
      </c>
      <c r="CB6" s="35">
        <f t="shared" ref="CB6:CJ6" si="9">IF(CB7="",NA(),CB7)</f>
        <v>406.09</v>
      </c>
      <c r="CC6" s="35">
        <f t="shared" si="9"/>
        <v>433.18</v>
      </c>
      <c r="CD6" s="35">
        <f t="shared" si="9"/>
        <v>352.14</v>
      </c>
      <c r="CE6" s="35">
        <f t="shared" si="9"/>
        <v>332.99</v>
      </c>
      <c r="CF6" s="35">
        <f t="shared" si="9"/>
        <v>501.18</v>
      </c>
      <c r="CG6" s="35">
        <f t="shared" si="9"/>
        <v>376.61</v>
      </c>
      <c r="CH6" s="35">
        <f t="shared" si="9"/>
        <v>440.03</v>
      </c>
      <c r="CI6" s="35">
        <f t="shared" si="9"/>
        <v>304.35000000000002</v>
      </c>
      <c r="CJ6" s="35">
        <f t="shared" si="9"/>
        <v>296.3</v>
      </c>
      <c r="CK6" s="34" t="str">
        <f>IF(CK7="","",IF(CK7="-","【-】","【"&amp;SUBSTITUTE(TEXT(CK7,"#,##0.00"),"-","△")&amp;"】"))</f>
        <v>【292.18】</v>
      </c>
      <c r="CL6" s="35">
        <f>IF(CL7="",NA(),CL7)</f>
        <v>60.39</v>
      </c>
      <c r="CM6" s="35">
        <f t="shared" ref="CM6:CU6" si="10">IF(CM7="",NA(),CM7)</f>
        <v>57.84</v>
      </c>
      <c r="CN6" s="35">
        <f t="shared" si="10"/>
        <v>59.66</v>
      </c>
      <c r="CO6" s="35">
        <f t="shared" si="10"/>
        <v>66.88</v>
      </c>
      <c r="CP6" s="35">
        <f t="shared" si="10"/>
        <v>57.13</v>
      </c>
      <c r="CQ6" s="35">
        <f t="shared" si="10"/>
        <v>57.55</v>
      </c>
      <c r="CR6" s="35">
        <f t="shared" si="10"/>
        <v>57.43</v>
      </c>
      <c r="CS6" s="35">
        <f t="shared" si="10"/>
        <v>57.29</v>
      </c>
      <c r="CT6" s="35">
        <f t="shared" si="10"/>
        <v>55.9</v>
      </c>
      <c r="CU6" s="35">
        <f t="shared" si="10"/>
        <v>57.3</v>
      </c>
      <c r="CV6" s="34" t="str">
        <f>IF(CV7="","",IF(CV7="-","【-】","【"&amp;SUBSTITUTE(TEXT(CV7,"#,##0.00"),"-","△")&amp;"】"))</f>
        <v>【56.91】</v>
      </c>
      <c r="CW6" s="35">
        <f>IF(CW7="",NA(),CW7)</f>
        <v>85.94</v>
      </c>
      <c r="CX6" s="35">
        <f t="shared" ref="CX6:DF6" si="11">IF(CX7="",NA(),CX7)</f>
        <v>86.39</v>
      </c>
      <c r="CY6" s="35">
        <f t="shared" si="11"/>
        <v>84.51</v>
      </c>
      <c r="CZ6" s="35">
        <f t="shared" si="11"/>
        <v>73.540000000000006</v>
      </c>
      <c r="DA6" s="35">
        <f t="shared" si="11"/>
        <v>89.2</v>
      </c>
      <c r="DB6" s="35">
        <f t="shared" si="11"/>
        <v>74.14</v>
      </c>
      <c r="DC6" s="35">
        <f t="shared" si="11"/>
        <v>73.83</v>
      </c>
      <c r="DD6" s="35">
        <f t="shared" si="11"/>
        <v>73.69</v>
      </c>
      <c r="DE6" s="35">
        <f t="shared" si="11"/>
        <v>73.28</v>
      </c>
      <c r="DF6" s="35">
        <f t="shared" si="11"/>
        <v>72.42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4">
        <f>IF(ED7="",NA(),ED7)</f>
        <v>0</v>
      </c>
      <c r="EE6" s="34">
        <f t="shared" ref="EE6:EM6" si="14">IF(EE7="",NA(),EE7)</f>
        <v>0</v>
      </c>
      <c r="EF6" s="35">
        <f t="shared" si="14"/>
        <v>1.39</v>
      </c>
      <c r="EG6" s="35">
        <f t="shared" si="14"/>
        <v>1.1599999999999999</v>
      </c>
      <c r="EH6" s="35">
        <f t="shared" si="14"/>
        <v>1.85</v>
      </c>
      <c r="EI6" s="35">
        <f t="shared" si="14"/>
        <v>0.8</v>
      </c>
      <c r="EJ6" s="35">
        <f t="shared" si="14"/>
        <v>0.69</v>
      </c>
      <c r="EK6" s="35">
        <f t="shared" si="14"/>
        <v>0.65</v>
      </c>
      <c r="EL6" s="35">
        <f t="shared" si="14"/>
        <v>0.53</v>
      </c>
      <c r="EM6" s="35">
        <f t="shared" si="14"/>
        <v>0.72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314013</v>
      </c>
      <c r="D7" s="37">
        <v>47</v>
      </c>
      <c r="E7" s="37">
        <v>1</v>
      </c>
      <c r="F7" s="37">
        <v>0</v>
      </c>
      <c r="G7" s="37">
        <v>0</v>
      </c>
      <c r="H7" s="37" t="s">
        <v>107</v>
      </c>
      <c r="I7" s="37" t="s">
        <v>108</v>
      </c>
      <c r="J7" s="37" t="s">
        <v>109</v>
      </c>
      <c r="K7" s="37" t="s">
        <v>110</v>
      </c>
      <c r="L7" s="37" t="s">
        <v>111</v>
      </c>
      <c r="M7" s="37" t="s">
        <v>112</v>
      </c>
      <c r="N7" s="38" t="s">
        <v>113</v>
      </c>
      <c r="O7" s="38" t="s">
        <v>114</v>
      </c>
      <c r="P7" s="38">
        <v>72.39</v>
      </c>
      <c r="Q7" s="38">
        <v>3170</v>
      </c>
      <c r="R7" s="38">
        <v>4746</v>
      </c>
      <c r="S7" s="38">
        <v>340.96</v>
      </c>
      <c r="T7" s="38">
        <v>13.92</v>
      </c>
      <c r="U7" s="38">
        <v>3398</v>
      </c>
      <c r="V7" s="38">
        <v>20.73</v>
      </c>
      <c r="W7" s="38">
        <v>163.92</v>
      </c>
      <c r="X7" s="38">
        <v>71.67</v>
      </c>
      <c r="Y7" s="38">
        <v>119.61</v>
      </c>
      <c r="Z7" s="38">
        <v>91.17</v>
      </c>
      <c r="AA7" s="38">
        <v>74.290000000000006</v>
      </c>
      <c r="AB7" s="38">
        <v>75.180000000000007</v>
      </c>
      <c r="AC7" s="38">
        <v>76.09</v>
      </c>
      <c r="AD7" s="38">
        <v>75.87</v>
      </c>
      <c r="AE7" s="38">
        <v>76.27</v>
      </c>
      <c r="AF7" s="38">
        <v>77.56</v>
      </c>
      <c r="AG7" s="38">
        <v>78.510000000000005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1351.14</v>
      </c>
      <c r="BF7" s="38">
        <v>1288.78</v>
      </c>
      <c r="BG7" s="38">
        <v>1298.1500000000001</v>
      </c>
      <c r="BH7" s="38">
        <v>1263.27</v>
      </c>
      <c r="BI7" s="38">
        <v>1357.18</v>
      </c>
      <c r="BJ7" s="38">
        <v>1113.76</v>
      </c>
      <c r="BK7" s="38">
        <v>1125.69</v>
      </c>
      <c r="BL7" s="38">
        <v>1134.67</v>
      </c>
      <c r="BM7" s="38">
        <v>1144.79</v>
      </c>
      <c r="BN7" s="38">
        <v>1061.58</v>
      </c>
      <c r="BO7" s="38">
        <v>1141.75</v>
      </c>
      <c r="BP7" s="38">
        <v>44.03</v>
      </c>
      <c r="BQ7" s="38">
        <v>45.77</v>
      </c>
      <c r="BR7" s="38">
        <v>42.64</v>
      </c>
      <c r="BS7" s="38">
        <v>53.38</v>
      </c>
      <c r="BT7" s="38">
        <v>55.29</v>
      </c>
      <c r="BU7" s="38">
        <v>34.25</v>
      </c>
      <c r="BV7" s="38">
        <v>46.48</v>
      </c>
      <c r="BW7" s="38">
        <v>40.6</v>
      </c>
      <c r="BX7" s="38">
        <v>56.04</v>
      </c>
      <c r="BY7" s="38">
        <v>58.52</v>
      </c>
      <c r="BZ7" s="38">
        <v>54.93</v>
      </c>
      <c r="CA7" s="38">
        <v>417.58</v>
      </c>
      <c r="CB7" s="38">
        <v>406.09</v>
      </c>
      <c r="CC7" s="38">
        <v>433.18</v>
      </c>
      <c r="CD7" s="38">
        <v>352.14</v>
      </c>
      <c r="CE7" s="38">
        <v>332.99</v>
      </c>
      <c r="CF7" s="38">
        <v>501.18</v>
      </c>
      <c r="CG7" s="38">
        <v>376.61</v>
      </c>
      <c r="CH7" s="38">
        <v>440.03</v>
      </c>
      <c r="CI7" s="38">
        <v>304.35000000000002</v>
      </c>
      <c r="CJ7" s="38">
        <v>296.3</v>
      </c>
      <c r="CK7" s="38">
        <v>292.18</v>
      </c>
      <c r="CL7" s="38">
        <v>60.39</v>
      </c>
      <c r="CM7" s="38">
        <v>57.84</v>
      </c>
      <c r="CN7" s="38">
        <v>59.66</v>
      </c>
      <c r="CO7" s="38">
        <v>66.88</v>
      </c>
      <c r="CP7" s="38">
        <v>57.13</v>
      </c>
      <c r="CQ7" s="38">
        <v>57.55</v>
      </c>
      <c r="CR7" s="38">
        <v>57.43</v>
      </c>
      <c r="CS7" s="38">
        <v>57.29</v>
      </c>
      <c r="CT7" s="38">
        <v>55.9</v>
      </c>
      <c r="CU7" s="38">
        <v>57.3</v>
      </c>
      <c r="CV7" s="38">
        <v>56.91</v>
      </c>
      <c r="CW7" s="38">
        <v>85.94</v>
      </c>
      <c r="CX7" s="38">
        <v>86.39</v>
      </c>
      <c r="CY7" s="38">
        <v>84.51</v>
      </c>
      <c r="CZ7" s="38">
        <v>73.540000000000006</v>
      </c>
      <c r="DA7" s="38">
        <v>89.2</v>
      </c>
      <c r="DB7" s="38">
        <v>74.14</v>
      </c>
      <c r="DC7" s="38">
        <v>73.83</v>
      </c>
      <c r="DD7" s="38">
        <v>73.69</v>
      </c>
      <c r="DE7" s="38">
        <v>73.28</v>
      </c>
      <c r="DF7" s="38">
        <v>72.42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</v>
      </c>
      <c r="EE7" s="38">
        <v>0</v>
      </c>
      <c r="EF7" s="38">
        <v>1.39</v>
      </c>
      <c r="EG7" s="38">
        <v>1.1599999999999999</v>
      </c>
      <c r="EH7" s="38">
        <v>1.85</v>
      </c>
      <c r="EI7" s="38">
        <v>0.8</v>
      </c>
      <c r="EJ7" s="38">
        <v>0.69</v>
      </c>
      <c r="EK7" s="38">
        <v>0.65</v>
      </c>
      <c r="EL7" s="38">
        <v>0.53</v>
      </c>
      <c r="EM7" s="38">
        <v>0.72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髙橋　裕次</cp:lastModifiedBy>
  <dcterms:created xsi:type="dcterms:W3CDTF">2018-12-03T08:44:42Z</dcterms:created>
  <dcterms:modified xsi:type="dcterms:W3CDTF">2019-01-30T22:46:54Z</dcterms:modified>
  <cp:category/>
</cp:coreProperties>
</file>