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TRA-SHD01\zaisei\財政係共有ﾌｱｲﾙ\県地域振興課\h30\20190111_公営企業事業に係る「経営比較分析表」の作成について\02_回答\20190131_県送付分\"/>
    </mc:Choice>
  </mc:AlternateContent>
  <workbookProtection workbookAlgorithmName="SHA-512" workbookHashValue="2z8XM7kEeX3pdPm9iqhgJupWEZhOXW2y5a1CkWxMPfbmR/+BaghV3X0pLYxuDQilSKbHmDJYBm+fqu/hoWNa0w==" workbookSaltValue="o0thbaD0g8RTmdSK19Aoq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<sst xmlns="http://schemas.openxmlformats.org/spreadsheetml/2006/main" count="240" uniqueCount="127">
  <si>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</si>
  <si>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</si>
  <si>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</si>
  <si>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</si>
  <si>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</si>
  <si>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</si>
  <si>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</si>
  <si>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</si>
  <si>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</si>
  <si>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</si>
  <si>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</si>
  <si>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</si>
  <si>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</si>
  <si>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</si>
  <si>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</si>
  <si>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</si>
  <si>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</si>
  <si>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</si>
  <si>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</si>
  <si>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</si>
  <si>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</si>
  <si>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</si>
  <si>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</si>
  <si>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</si>
  <si>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</si>
  <si>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</si>
  <si>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</si>
  <si>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</si>
  <si>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</si>
  <si>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</si>
  <si>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</si>
  <si>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</si>
  <si>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</si>
  <si>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</si>
  <si>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</si>
  <si>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</si>
  <si>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</si>
  <si>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</si>
  <si>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</si>
  <si>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</si>
  <si>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</si>
  <si>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</si>
  <si>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</si>
  <si>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</si>
  <si>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</si>
  <si>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</si>
  <si>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</si>
  <si>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</si>
  <si>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</si>
  <si>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</si>
  <si>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</si>
  <si>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</si>
  <si>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</si>
  <si>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</si>
  <si>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</si>
  <si>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</si>
  <si>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</si>
  <si>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</si>
  <si>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</si>
  <si>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</si>
  <si>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</si>
  <si>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</si>
  <si>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</si>
  <si>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</si>
  <si>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</si>
  <si>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</si>
  <si>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</si>
  <si>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</si>
  <si>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</si>
  <si>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</si>
  <si>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</si>
  <si>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</si>
  <si>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</si>
  <si>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</si>
  <si>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</si>
  <si>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</si>
  <si>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</si>
  <si>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</si>
  <si>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</si>
  <si>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</si>
  <si>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</si>
  <si>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</si>
  <si>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</si>
  <si>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</si>
  <si>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</si>
  <si>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</si>
  <si>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</si>
  <si>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</si>
  <si>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</si>
  <si>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</si>
  <si>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</si>
  <si>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</si>
  <si>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</si>
  <si>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</si>
  <si>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</si>
  <si>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</si>
  <si>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</si>
  <si>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</si>
  <si>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</si>
  <si>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</si>
  <si>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</si>
  <si>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</si>
  <si>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</si>
  <si>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</si>
  <si>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</si>
  <si>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</si>
  <si>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</si>
  <si>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</si>
  <si>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</si>
  <si>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</si>
  <si>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</si>
  <si>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</si>
  <si>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法非適用</t>
  </si>
  <si>
    <t>下水道事業</t>
  </si>
  <si>
    <t>林業集落排水</t>
  </si>
  <si>
    <t>G2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</si>
  <si>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</si>
  <si>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</si>
  <si>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</si>
  <si>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</si>
  <si>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</si>
  <si>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</si>
  <si>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</si>
  <si>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</si>
  <si>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平成9年度に事業を開始した比較的新しい施設・設備であるため、現状では目立った老朽は報告されていないが、機器更新の時期が間もなく到来するため、必要性・緊急性を検討した対応が必要。</t>
    <rPh sb="0" eb="2">
      <t>ヘイセイ</t>
    </rPh>
    <rPh sb="3" eb="5">
      <t>ネンド</t>
    </rPh>
    <rPh sb="6" eb="8">
      <t>ジギョウ</t>
    </rPh>
    <rPh sb="9" eb="11">
      <t>カイシ</t>
    </rPh>
    <rPh sb="13" eb="16">
      <t>ヒカクテキ</t>
    </rPh>
    <rPh sb="16" eb="17">
      <t>アタラ</t>
    </rPh>
    <rPh sb="19" eb="21">
      <t>シセツ</t>
    </rPh>
    <rPh sb="22" eb="24">
      <t>セツビ</t>
    </rPh>
    <rPh sb="30" eb="32">
      <t>ゲンジョウ</t>
    </rPh>
    <rPh sb="34" eb="36">
      <t>メダ</t>
    </rPh>
    <rPh sb="38" eb="40">
      <t>ロウキュウ</t>
    </rPh>
    <rPh sb="41" eb="43">
      <t>ホウコク</t>
    </rPh>
    <rPh sb="51" eb="53">
      <t>キキ</t>
    </rPh>
    <rPh sb="53" eb="55">
      <t>コウシン</t>
    </rPh>
    <rPh sb="56" eb="58">
      <t>ジキ</t>
    </rPh>
    <rPh sb="59" eb="60">
      <t>マ</t>
    </rPh>
    <rPh sb="63" eb="65">
      <t>トウライ</t>
    </rPh>
    <rPh sb="70" eb="73">
      <t>ヒツヨウセイ</t>
    </rPh>
    <rPh sb="74" eb="77">
      <t>キンキュウセイ</t>
    </rPh>
    <rPh sb="78" eb="80">
      <t>ケントウ</t>
    </rPh>
    <rPh sb="82" eb="84">
      <t>タイオウ</t>
    </rPh>
    <rPh sb="85" eb="87">
      <t>ヒツヨウ</t>
    </rPh>
    <phoneticPr fontId="16"/>
  </si>
  <si>
    <t>　処理施設機器の更新や、平成初期に整備した管渠の耐用年数が20年以内には到来することから、事業継続に向けた検討が必要。
 また、元々の事業規模が小さいことから、１人分の使用料収入が確保できないだけでも、各指標に大きな影響を与えるため、使用料の確保が課題である。
　なお現在、使用料改定に向けての検討を行っているところ（当市下水道４事業）であるが、事業の必要性、緊急性も考慮し、事業費用の抑制や平準化を図っていく必要がある。</t>
    <rPh sb="117" eb="120">
      <t>シヨウリョウ</t>
    </rPh>
    <rPh sb="121" eb="123">
      <t>カクホ</t>
    </rPh>
    <rPh sb="124" eb="126">
      <t>カダイ</t>
    </rPh>
    <phoneticPr fontId="16"/>
  </si>
  <si>
    <t>【収益的収支比率】
　平成28年度から法適用への移行経費が計上された。元々の決算規模が小さいため、比率の低下が顕著になっている。
【企業債残高対事業規模比率】
　整備事業は終了しているため、新規布設のための大規模な借入は予定していない。起債元利償還金は2022年頃をピークに減少していく見込み。
【汚水処理原価・経費回収率】
　汚水処理原価を構成する費用のうち、起債元利償還額は数年間は同水準で推移する。元々の事業規模が小さいため、維持管理費の削減は困難。そのため、汚水処理原価も概ね横ばいで推移すると思われる。
　経費回収率の増加は、滞納繰越分の徴収率向上によるもの。
　今後も、経費回収率維持のため、使用料収入の確保に努める。なお現在、使用料改定に向けての検討を行っているところである。
【水洗化率】
　少人数を対象とした集落排水事業であり、基本的には水洗化率100％で推移するものと思われる。過疎地域であるため、新規利用者の増は見込めない。</t>
    <rPh sb="1" eb="3">
      <t>シュウエキ</t>
    </rPh>
    <rPh sb="3" eb="4">
      <t>テキ</t>
    </rPh>
    <rPh sb="4" eb="6">
      <t>シュウシ</t>
    </rPh>
    <rPh sb="6" eb="8">
      <t>ヒリツ</t>
    </rPh>
    <rPh sb="11" eb="13">
      <t>ヘイセイ</t>
    </rPh>
    <rPh sb="15" eb="17">
      <t>ネンド</t>
    </rPh>
    <rPh sb="19" eb="20">
      <t>ホウ</t>
    </rPh>
    <rPh sb="20" eb="22">
      <t>テキヨウ</t>
    </rPh>
    <rPh sb="24" eb="26">
      <t>イコウ</t>
    </rPh>
    <rPh sb="26" eb="28">
      <t>ケイヒ</t>
    </rPh>
    <rPh sb="29" eb="31">
      <t>ケイジョウ</t>
    </rPh>
    <rPh sb="35" eb="37">
      <t>モトモト</t>
    </rPh>
    <rPh sb="38" eb="40">
      <t>ケッサン</t>
    </rPh>
    <rPh sb="40" eb="42">
      <t>キボ</t>
    </rPh>
    <rPh sb="43" eb="44">
      <t>チイ</t>
    </rPh>
    <rPh sb="49" eb="51">
      <t>ヒリツ</t>
    </rPh>
    <rPh sb="52" eb="54">
      <t>テイカ</t>
    </rPh>
    <rPh sb="55" eb="57">
      <t>ケンチョ</t>
    </rPh>
    <rPh sb="204" eb="206">
      <t>モトモト</t>
    </rPh>
    <rPh sb="207" eb="209">
      <t>ジギョウ</t>
    </rPh>
    <rPh sb="209" eb="211">
      <t>キボ</t>
    </rPh>
    <rPh sb="212" eb="213">
      <t>チイ</t>
    </rPh>
    <rPh sb="218" eb="220">
      <t>イジ</t>
    </rPh>
    <rPh sb="220" eb="222">
      <t>カンリ</t>
    </rPh>
    <rPh sb="222" eb="223">
      <t>ヒ</t>
    </rPh>
    <rPh sb="224" eb="226">
      <t>サクゲン</t>
    </rPh>
    <rPh sb="227" eb="229">
      <t>コンナン</t>
    </rPh>
    <rPh sb="235" eb="237">
      <t>オスイ</t>
    </rPh>
    <rPh sb="237" eb="239">
      <t>ショリ</t>
    </rPh>
    <rPh sb="239" eb="241">
      <t>ゲンカ</t>
    </rPh>
    <rPh sb="242" eb="243">
      <t>オオム</t>
    </rPh>
    <rPh sb="244" eb="245">
      <t>ヨコ</t>
    </rPh>
    <rPh sb="248" eb="250">
      <t>スイイ</t>
    </rPh>
    <rPh sb="253" eb="254">
      <t>オモ</t>
    </rPh>
    <rPh sb="260" eb="262">
      <t>ケイヒ</t>
    </rPh>
    <rPh sb="262" eb="264">
      <t>カイシュウ</t>
    </rPh>
    <rPh sb="264" eb="265">
      <t>リツ</t>
    </rPh>
    <rPh sb="266" eb="268">
      <t>ゾウカ</t>
    </rPh>
    <rPh sb="270" eb="272">
      <t>タイノウ</t>
    </rPh>
    <rPh sb="272" eb="274">
      <t>クリコシ</t>
    </rPh>
    <rPh sb="274" eb="275">
      <t>ブン</t>
    </rPh>
    <rPh sb="276" eb="278">
      <t>チョウシュウ</t>
    </rPh>
    <rPh sb="278" eb="279">
      <t>リツ</t>
    </rPh>
    <rPh sb="279" eb="281">
      <t>コウジョウ</t>
    </rPh>
    <rPh sb="293" eb="295">
      <t>ケイヒ</t>
    </rPh>
    <rPh sb="295" eb="297">
      <t>カイシュウ</t>
    </rPh>
    <rPh sb="297" eb="298">
      <t>リツ</t>
    </rPh>
    <rPh sb="298" eb="300">
      <t>イジ</t>
    </rPh>
    <rPh sb="304" eb="307">
      <t>シヨウリョウ</t>
    </rPh>
    <rPh sb="307" eb="309">
      <t>シュウニュウ</t>
    </rPh>
    <rPh sb="310" eb="312">
      <t>カクホ</t>
    </rPh>
    <rPh sb="313" eb="314">
      <t>ツト</t>
    </rPh>
    <rPh sb="376" eb="379">
      <t>キホンテキ</t>
    </rPh>
    <rPh sb="390" eb="392">
      <t>スイイ</t>
    </rPh>
    <rPh sb="397" eb="398">
      <t>オモ</t>
    </rPh>
    <rPh sb="402" eb="404">
      <t>カソ</t>
    </rPh>
    <rPh sb="404" eb="406">
      <t>チイキ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</si>
</sst>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80-40ED-B80B-F8C67D028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759848"/>
        <c:axId val="18976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0.02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80-40ED-B80B-F8C67D028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59848"/>
        <c:axId val="189761808"/>
      </c:lineChart>
      <c:dateAx>
        <c:axId val="189759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761808"/>
        <c:crosses val="autoZero"/>
        <c:auto val="1"/>
        <c:lblOffset val="100"/>
        <c:baseTimeUnit val="years"/>
      </c:dateAx>
      <c:valAx>
        <c:axId val="18976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75984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A3-4463-B37F-987AB9C7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106696"/>
        <c:axId val="29410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43.91</c:v>
                </c:pt>
                <c:pt idx="1">
                  <c:v>56.52</c:v>
                </c:pt>
                <c:pt idx="2">
                  <c:v>53.97</c:v>
                </c:pt>
                <c:pt idx="3">
                  <c:v>40.53</c:v>
                </c:pt>
                <c:pt idx="4">
                  <c:v>40.67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A3-4463-B37F-987AB9C7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106696"/>
        <c:axId val="294107088"/>
      </c:lineChart>
      <c:dateAx>
        <c:axId val="294106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4107088"/>
        <c:crosses val="autoZero"/>
        <c:auto val="1"/>
        <c:lblOffset val="100"/>
        <c:baseTimeUnit val="years"/>
      </c:dateAx>
      <c:valAx>
        <c:axId val="29410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4106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96</c:v>
                </c:pt>
                <c:pt idx="2">
                  <c:v>95.83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4C-4743-8E36-D1EF958E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335224"/>
        <c:axId val="29433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86.66</c:v>
                </c:pt>
                <c:pt idx="1">
                  <c:v>91.27</c:v>
                </c:pt>
                <c:pt idx="2">
                  <c:v>92.01</c:v>
                </c:pt>
                <c:pt idx="3">
                  <c:v>90.28</c:v>
                </c:pt>
                <c:pt idx="4">
                  <c:v>89.47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4C-4743-8E36-D1EF958E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335224"/>
        <c:axId val="294335616"/>
      </c:lineChart>
      <c:dateAx>
        <c:axId val="294335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4335616"/>
        <c:crosses val="autoZero"/>
        <c:auto val="1"/>
        <c:lblOffset val="100"/>
        <c:baseTimeUnit val="years"/>
      </c:dateAx>
      <c:valAx>
        <c:axId val="29433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4335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57.87</c:v>
                </c:pt>
                <c:pt idx="4">
                  <c:v>73.61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E8-41CE-A8AE-A194975CA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762592"/>
        <c:axId val="189762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E8-41CE-A8AE-A194975CA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62592"/>
        <c:axId val="189762984"/>
      </c:lineChart>
      <c:dateAx>
        <c:axId val="18976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762984"/>
        <c:crosses val="autoZero"/>
        <c:auto val="1"/>
        <c:lblOffset val="100"/>
        <c:baseTimeUnit val="years"/>
      </c:dateAx>
      <c:valAx>
        <c:axId val="189762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76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80-4310-813B-4591F1D45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764160"/>
        <c:axId val="189764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80-4310-813B-4591F1D45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64160"/>
        <c:axId val="189764552"/>
      </c:lineChart>
      <c:dateAx>
        <c:axId val="18976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764552"/>
        <c:crosses val="autoZero"/>
        <c:auto val="1"/>
        <c:lblOffset val="100"/>
        <c:baseTimeUnit val="years"/>
      </c:dateAx>
      <c:valAx>
        <c:axId val="189764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76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7C-447F-B193-9A5D66C26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38936"/>
        <c:axId val="29383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7C-447F-B193-9A5D66C26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38936"/>
        <c:axId val="293839328"/>
      </c:lineChart>
      <c:dateAx>
        <c:axId val="293838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839328"/>
        <c:crosses val="autoZero"/>
        <c:auto val="1"/>
        <c:lblOffset val="100"/>
        <c:baseTimeUnit val="years"/>
      </c:dateAx>
      <c:valAx>
        <c:axId val="29383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838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09-4950-93C3-229B98F0D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985344"/>
        <c:axId val="293985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09-4950-93C3-229B98F0D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985344"/>
        <c:axId val="293985736"/>
      </c:lineChart>
      <c:dateAx>
        <c:axId val="29398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985736"/>
        <c:crosses val="autoZero"/>
        <c:auto val="1"/>
        <c:lblOffset val="100"/>
        <c:baseTimeUnit val="years"/>
      </c:dateAx>
      <c:valAx>
        <c:axId val="293985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98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07-47E8-BB06-14DDB930D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987304"/>
        <c:axId val="293987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07-47E8-BB06-14DDB930D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987304"/>
        <c:axId val="293987696"/>
      </c:lineChart>
      <c:dateAx>
        <c:axId val="293987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987696"/>
        <c:crosses val="autoZero"/>
        <c:auto val="1"/>
        <c:lblOffset val="100"/>
        <c:baseTimeUnit val="years"/>
      </c:dateAx>
      <c:valAx>
        <c:axId val="293987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987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9C-4A10-BF6D-9341B3713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988872"/>
        <c:axId val="294104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1364.98</c:v>
                </c:pt>
                <c:pt idx="1">
                  <c:v>1239.21</c:v>
                </c:pt>
                <c:pt idx="2">
                  <c:v>1196.58</c:v>
                </c:pt>
                <c:pt idx="3">
                  <c:v>776.75</c:v>
                </c:pt>
                <c:pt idx="4">
                  <c:v>438.26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9C-4A10-BF6D-9341B3713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988872"/>
        <c:axId val="294104344"/>
      </c:lineChart>
      <c:dateAx>
        <c:axId val="293988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4104344"/>
        <c:crosses val="autoZero"/>
        <c:auto val="1"/>
        <c:lblOffset val="100"/>
        <c:baseTimeUnit val="years"/>
      </c:dateAx>
      <c:valAx>
        <c:axId val="294104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988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29.57</c:v>
                </c:pt>
                <c:pt idx="1">
                  <c:v>37.58</c:v>
                </c:pt>
                <c:pt idx="2">
                  <c:v>36.92</c:v>
                </c:pt>
                <c:pt idx="3">
                  <c:v>37.22</c:v>
                </c:pt>
                <c:pt idx="4">
                  <c:v>45.51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E-4398-81EB-A3F093349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41680"/>
        <c:axId val="293841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24.22</c:v>
                </c:pt>
                <c:pt idx="1">
                  <c:v>38.14</c:v>
                </c:pt>
                <c:pt idx="2">
                  <c:v>38.28</c:v>
                </c:pt>
                <c:pt idx="3">
                  <c:v>38.49</c:v>
                </c:pt>
                <c:pt idx="4">
                  <c:v>39.86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8E-4398-81EB-A3F093349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41680"/>
        <c:axId val="293841288"/>
      </c:lineChart>
      <c:dateAx>
        <c:axId val="29384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841288"/>
        <c:crosses val="autoZero"/>
        <c:auto val="1"/>
        <c:lblOffset val="100"/>
        <c:baseTimeUnit val="years"/>
      </c:dateAx>
      <c:valAx>
        <c:axId val="293841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84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591.07000000000005</c:v>
                </c:pt>
                <c:pt idx="1">
                  <c:v>476.94</c:v>
                </c:pt>
                <c:pt idx="2">
                  <c:v>451.72</c:v>
                </c:pt>
                <c:pt idx="3">
                  <c:v>432.83</c:v>
                </c:pt>
                <c:pt idx="4">
                  <c:v>437.1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FB8-9CA3-16342E90E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986912"/>
        <c:axId val="29410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634.67999999999995</c:v>
                </c:pt>
                <c:pt idx="1">
                  <c:v>471.79</c:v>
                </c:pt>
                <c:pt idx="2">
                  <c:v>468.36</c:v>
                </c:pt>
                <c:pt idx="3">
                  <c:v>479.21</c:v>
                </c:pt>
                <c:pt idx="4">
                  <c:v>451.49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08-4FB8-9CA3-16342E90E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986912"/>
        <c:axId val="294105520"/>
      </c:lineChart>
      <c:dateAx>
        <c:axId val="29398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4105520"/>
        <c:crosses val="autoZero"/>
        <c:auto val="1"/>
        <c:lblOffset val="100"/>
        <c:baseTimeUnit val="years"/>
      </c:dateAx>
      <c:valAx>
        <c:axId val="29410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986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【460.50】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43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鳥取県　倉吉市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林業集落排水</v>
      </c>
      <c r="Q8" s="47"/>
      <c r="R8" s="47"/>
      <c r="S8" s="47"/>
      <c r="T8" s="47"/>
      <c r="U8" s="47"/>
      <c r="V8" s="47"/>
      <c r="W8" s="47" t="str">
        <f>データ!L6</f>
        <v>G2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47755</v>
      </c>
      <c r="AM8" s="49"/>
      <c r="AN8" s="49"/>
      <c r="AO8" s="49"/>
      <c r="AP8" s="49"/>
      <c r="AQ8" s="49"/>
      <c r="AR8" s="49"/>
      <c r="AS8" s="49"/>
      <c r="AT8" s="44">
        <f>データ!T6</f>
        <v>272.06</v>
      </c>
      <c r="AU8" s="44"/>
      <c r="AV8" s="44"/>
      <c r="AW8" s="44"/>
      <c r="AX8" s="44"/>
      <c r="AY8" s="44"/>
      <c r="AZ8" s="44"/>
      <c r="BA8" s="44"/>
      <c r="BB8" s="44">
        <f>データ!U6</f>
        <v>175.53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0.05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3164</v>
      </c>
      <c r="AE10" s="49"/>
      <c r="AF10" s="49"/>
      <c r="AG10" s="49"/>
      <c r="AH10" s="49"/>
      <c r="AI10" s="49"/>
      <c r="AJ10" s="49"/>
      <c r="AK10" s="2"/>
      <c r="AL10" s="49">
        <f>データ!V6</f>
        <v>26</v>
      </c>
      <c r="AM10" s="49"/>
      <c r="AN10" s="49"/>
      <c r="AO10" s="49"/>
      <c r="AP10" s="49"/>
      <c r="AQ10" s="49"/>
      <c r="AR10" s="49"/>
      <c r="AS10" s="49"/>
      <c r="AT10" s="44">
        <f>データ!W6</f>
        <v>0.01</v>
      </c>
      <c r="AU10" s="44"/>
      <c r="AV10" s="44"/>
      <c r="AW10" s="44"/>
      <c r="AX10" s="44"/>
      <c r="AY10" s="44"/>
      <c r="AZ10" s="44"/>
      <c r="BA10" s="44"/>
      <c r="BB10" s="44">
        <f>データ!X6</f>
        <v>2600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126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6"/>
      <c r="C34" s="68" t="s">
        <v>27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19"/>
      <c r="R34" s="68" t="s">
        <v>28</v>
      </c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19"/>
      <c r="AG34" s="68" t="s">
        <v>29</v>
      </c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19"/>
      <c r="AV34" s="68" t="s">
        <v>30</v>
      </c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6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19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19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19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">
        <v>124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6"/>
      <c r="C56" s="68" t="s">
        <v>32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19"/>
      <c r="R56" s="68" t="s">
        <v>33</v>
      </c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19"/>
      <c r="AG56" s="68" t="s">
        <v>34</v>
      </c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19"/>
      <c r="AV56" s="68" t="s">
        <v>35</v>
      </c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6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19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19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19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125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6"/>
      <c r="C79" s="68" t="s">
        <v>38</v>
      </c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19"/>
      <c r="V79" s="19"/>
      <c r="W79" s="68" t="s">
        <v>39</v>
      </c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19"/>
      <c r="AP79" s="19"/>
      <c r="AQ79" s="68" t="s">
        <v>40</v>
      </c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6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19"/>
      <c r="V80" s="19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19"/>
      <c r="AP80" s="19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【520.82】</v>
      </c>
      <c r="I86" s="25" t="str">
        <f>データ!CA6</f>
        <v>【38.78】</v>
      </c>
      <c r="J86" s="25" t="str">
        <f>データ!CL6</f>
        <v>【460.50】</v>
      </c>
      <c r="K86" s="25" t="str">
        <f>データ!CW6</f>
        <v>【38.88】</v>
      </c>
      <c r="L86" s="25" t="str">
        <f>データ!DH6</f>
        <v>【88.63】</v>
      </c>
      <c r="M86" s="25" t="s">
        <v>56</v>
      </c>
      <c r="N86" s="25" t="s">
        <v>57</v>
      </c>
      <c r="O86" s="25" t="str">
        <f>データ!EO6</f>
        <v>【0.00】</v>
      </c>
    </row>
  </sheetData>
  <sheetProtection algorithmName="SHA-512" hashValue="xX+dv6SuCW0DisadbW6NDkGrdSy8ywSw7VxokHGMaJvj/wLs5QE8+yZ3w9IzUSY0XZZFka/QQ4kKYAOPcUmPPA==" saltValue="S0LQgAqA+5V9CVDUgvz6k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>
      <c r="A6" s="27" t="s">
        <v>110</v>
      </c>
      <c r="B6" s="32">
        <f>B7</f>
        <v>2017</v>
      </c>
      <c r="C6" s="32">
        <f t="shared" ref="C6:X6" si="3">C7</f>
        <v>312037</v>
      </c>
      <c r="D6" s="32">
        <f t="shared" si="3"/>
        <v>47</v>
      </c>
      <c r="E6" s="32">
        <f t="shared" si="3"/>
        <v>17</v>
      </c>
      <c r="F6" s="32">
        <f t="shared" si="3"/>
        <v>7</v>
      </c>
      <c r="G6" s="32">
        <f t="shared" si="3"/>
        <v>0</v>
      </c>
      <c r="H6" s="32" t="str">
        <f t="shared" si="3"/>
        <v>鳥取県　倉吉市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林業集落排水</v>
      </c>
      <c r="L6" s="32" t="str">
        <f t="shared" si="3"/>
        <v>G2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0.05</v>
      </c>
      <c r="Q6" s="33">
        <f t="shared" si="3"/>
        <v>100</v>
      </c>
      <c r="R6" s="33">
        <f t="shared" si="3"/>
        <v>3164</v>
      </c>
      <c r="S6" s="33">
        <f t="shared" si="3"/>
        <v>47755</v>
      </c>
      <c r="T6" s="33">
        <f t="shared" si="3"/>
        <v>272.06</v>
      </c>
      <c r="U6" s="33">
        <f t="shared" si="3"/>
        <v>175.53</v>
      </c>
      <c r="V6" s="33">
        <f t="shared" si="3"/>
        <v>26</v>
      </c>
      <c r="W6" s="33">
        <f t="shared" si="3"/>
        <v>0.01</v>
      </c>
      <c r="X6" s="33">
        <f t="shared" si="3"/>
        <v>2600</v>
      </c>
      <c r="Y6" s="34">
        <f>IF(Y7="",NA(),Y7)</f>
        <v>100</v>
      </c>
      <c r="Z6" s="34">
        <f t="shared" ref="Z6:AH6" si="4">IF(Z7="",NA(),Z7)</f>
        <v>100</v>
      </c>
      <c r="AA6" s="34">
        <f t="shared" si="4"/>
        <v>100</v>
      </c>
      <c r="AB6" s="34">
        <f t="shared" si="4"/>
        <v>57.87</v>
      </c>
      <c r="AC6" s="34">
        <f t="shared" si="4"/>
        <v>73.61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1364.98</v>
      </c>
      <c r="BL6" s="34">
        <f t="shared" si="7"/>
        <v>1239.21</v>
      </c>
      <c r="BM6" s="34">
        <f t="shared" si="7"/>
        <v>1196.58</v>
      </c>
      <c r="BN6" s="34">
        <f t="shared" si="7"/>
        <v>776.75</v>
      </c>
      <c r="BO6" s="34">
        <f t="shared" si="7"/>
        <v>438.26</v>
      </c>
      <c r="BP6" s="33" t="str">
        <f>IF(BP7="","",IF(BP7="-","【-】","【"&amp;SUBSTITUTE(TEXT(BP7,"#,##0.00"),"-","△")&amp;"】"))</f>
        <v>【520.82】</v>
      </c>
      <c r="BQ6" s="34">
        <f>IF(BQ7="",NA(),BQ7)</f>
        <v>29.57</v>
      </c>
      <c r="BR6" s="34">
        <f t="shared" ref="BR6:BZ6" si="8">IF(BR7="",NA(),BR7)</f>
        <v>37.58</v>
      </c>
      <c r="BS6" s="34">
        <f t="shared" si="8"/>
        <v>36.92</v>
      </c>
      <c r="BT6" s="34">
        <f t="shared" si="8"/>
        <v>37.22</v>
      </c>
      <c r="BU6" s="34">
        <f t="shared" si="8"/>
        <v>45.51</v>
      </c>
      <c r="BV6" s="34">
        <f t="shared" si="8"/>
        <v>24.22</v>
      </c>
      <c r="BW6" s="34">
        <f t="shared" si="8"/>
        <v>38.14</v>
      </c>
      <c r="BX6" s="34">
        <f t="shared" si="8"/>
        <v>38.28</v>
      </c>
      <c r="BY6" s="34">
        <f t="shared" si="8"/>
        <v>38.49</v>
      </c>
      <c r="BZ6" s="34">
        <f t="shared" si="8"/>
        <v>39.86</v>
      </c>
      <c r="CA6" s="33" t="str">
        <f>IF(CA7="","",IF(CA7="-","【-】","【"&amp;SUBSTITUTE(TEXT(CA7,"#,##0.00"),"-","△")&amp;"】"))</f>
        <v>【38.78】</v>
      </c>
      <c r="CB6" s="34">
        <f>IF(CB7="",NA(),CB7)</f>
        <v>591.07000000000005</v>
      </c>
      <c r="CC6" s="34">
        <f t="shared" ref="CC6:CK6" si="9">IF(CC7="",NA(),CC7)</f>
        <v>476.94</v>
      </c>
      <c r="CD6" s="34">
        <f t="shared" si="9"/>
        <v>451.72</v>
      </c>
      <c r="CE6" s="34">
        <f t="shared" si="9"/>
        <v>432.83</v>
      </c>
      <c r="CF6" s="34">
        <f t="shared" si="9"/>
        <v>437.1</v>
      </c>
      <c r="CG6" s="34">
        <f t="shared" si="9"/>
        <v>634.67999999999995</v>
      </c>
      <c r="CH6" s="34">
        <f t="shared" si="9"/>
        <v>471.79</v>
      </c>
      <c r="CI6" s="34">
        <f t="shared" si="9"/>
        <v>468.36</v>
      </c>
      <c r="CJ6" s="34">
        <f t="shared" si="9"/>
        <v>479.21</v>
      </c>
      <c r="CK6" s="34">
        <f t="shared" si="9"/>
        <v>451.49</v>
      </c>
      <c r="CL6" s="33" t="str">
        <f>IF(CL7="","",IF(CL7="-","【-】","【"&amp;SUBSTITUTE(TEXT(CL7,"#,##0.00"),"-","△")&amp;"】"))</f>
        <v>【460.50】</v>
      </c>
      <c r="CM6" s="33">
        <f>IF(CM7="",NA(),CM7)</f>
        <v>0</v>
      </c>
      <c r="CN6" s="33">
        <f t="shared" ref="CN6:CV6" si="10">IF(CN7="",NA(),CN7)</f>
        <v>0</v>
      </c>
      <c r="CO6" s="33">
        <f t="shared" si="10"/>
        <v>0</v>
      </c>
      <c r="CP6" s="33">
        <f t="shared" si="10"/>
        <v>0</v>
      </c>
      <c r="CQ6" s="33">
        <f t="shared" si="10"/>
        <v>0</v>
      </c>
      <c r="CR6" s="34">
        <f t="shared" si="10"/>
        <v>43.91</v>
      </c>
      <c r="CS6" s="34">
        <f t="shared" si="10"/>
        <v>56.52</v>
      </c>
      <c r="CT6" s="34">
        <f t="shared" si="10"/>
        <v>53.97</v>
      </c>
      <c r="CU6" s="34">
        <f t="shared" si="10"/>
        <v>40.53</v>
      </c>
      <c r="CV6" s="34">
        <f t="shared" si="10"/>
        <v>40.67</v>
      </c>
      <c r="CW6" s="33" t="str">
        <f>IF(CW7="","",IF(CW7="-","【-】","【"&amp;SUBSTITUTE(TEXT(CW7,"#,##0.00"),"-","△")&amp;"】"))</f>
        <v>【38.88】</v>
      </c>
      <c r="CX6" s="34">
        <f>IF(CX7="",NA(),CX7)</f>
        <v>100</v>
      </c>
      <c r="CY6" s="34">
        <f t="shared" ref="CY6:DG6" si="11">IF(CY7="",NA(),CY7)</f>
        <v>96</v>
      </c>
      <c r="CZ6" s="34">
        <f t="shared" si="11"/>
        <v>95.83</v>
      </c>
      <c r="DA6" s="34">
        <f t="shared" si="11"/>
        <v>100</v>
      </c>
      <c r="DB6" s="34">
        <f t="shared" si="11"/>
        <v>100</v>
      </c>
      <c r="DC6" s="34">
        <f t="shared" si="11"/>
        <v>86.66</v>
      </c>
      <c r="DD6" s="34">
        <f t="shared" si="11"/>
        <v>91.27</v>
      </c>
      <c r="DE6" s="34">
        <f t="shared" si="11"/>
        <v>92.01</v>
      </c>
      <c r="DF6" s="34">
        <f t="shared" si="11"/>
        <v>90.28</v>
      </c>
      <c r="DG6" s="34">
        <f t="shared" si="11"/>
        <v>89.47</v>
      </c>
      <c r="DH6" s="33" t="str">
        <f>IF(DH7="","",IF(DH7="-","【-】","【"&amp;SUBSTITUTE(TEXT(DH7,"#,##0.00"),"-","△")&amp;"】"))</f>
        <v>【88.63】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3">
        <f t="shared" si="14"/>
        <v>0</v>
      </c>
      <c r="EK6" s="33">
        <f t="shared" si="14"/>
        <v>0</v>
      </c>
      <c r="EL6" s="33">
        <f t="shared" si="14"/>
        <v>0</v>
      </c>
      <c r="EM6" s="34">
        <f t="shared" si="14"/>
        <v>0.02</v>
      </c>
      <c r="EN6" s="33">
        <f t="shared" si="14"/>
        <v>0</v>
      </c>
      <c r="EO6" s="33" t="str">
        <f>IF(EO7="","",IF(EO7="-","【-】","【"&amp;SUBSTITUTE(TEXT(EO7,"#,##0.00"),"-","△")&amp;"】"))</f>
        <v>【0.00】</v>
      </c>
    </row>
    <row r="7" spans="1:145" s="35" customFormat="1">
      <c r="A7" s="27"/>
      <c r="B7" s="36">
        <v>2017</v>
      </c>
      <c r="C7" s="36">
        <v>312037</v>
      </c>
      <c r="D7" s="36">
        <v>47</v>
      </c>
      <c r="E7" s="36">
        <v>17</v>
      </c>
      <c r="F7" s="36">
        <v>7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0.05</v>
      </c>
      <c r="Q7" s="37">
        <v>100</v>
      </c>
      <c r="R7" s="37">
        <v>3164</v>
      </c>
      <c r="S7" s="37">
        <v>47755</v>
      </c>
      <c r="T7" s="37">
        <v>272.06</v>
      </c>
      <c r="U7" s="37">
        <v>175.53</v>
      </c>
      <c r="V7" s="37">
        <v>26</v>
      </c>
      <c r="W7" s="37">
        <v>0.01</v>
      </c>
      <c r="X7" s="37">
        <v>2600</v>
      </c>
      <c r="Y7" s="37">
        <v>100</v>
      </c>
      <c r="Z7" s="37">
        <v>100</v>
      </c>
      <c r="AA7" s="37">
        <v>100</v>
      </c>
      <c r="AB7" s="37">
        <v>57.87</v>
      </c>
      <c r="AC7" s="37">
        <v>73.61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1364.98</v>
      </c>
      <c r="BL7" s="37">
        <v>1239.21</v>
      </c>
      <c r="BM7" s="37">
        <v>1196.58</v>
      </c>
      <c r="BN7" s="37">
        <v>776.75</v>
      </c>
      <c r="BO7" s="37">
        <v>438.26</v>
      </c>
      <c r="BP7" s="37">
        <v>520.82000000000005</v>
      </c>
      <c r="BQ7" s="37">
        <v>29.57</v>
      </c>
      <c r="BR7" s="37">
        <v>37.58</v>
      </c>
      <c r="BS7" s="37">
        <v>36.92</v>
      </c>
      <c r="BT7" s="37">
        <v>37.22</v>
      </c>
      <c r="BU7" s="37">
        <v>45.51</v>
      </c>
      <c r="BV7" s="37">
        <v>24.22</v>
      </c>
      <c r="BW7" s="37">
        <v>38.14</v>
      </c>
      <c r="BX7" s="37">
        <v>38.28</v>
      </c>
      <c r="BY7" s="37">
        <v>38.49</v>
      </c>
      <c r="BZ7" s="37">
        <v>39.86</v>
      </c>
      <c r="CA7" s="37">
        <v>38.78</v>
      </c>
      <c r="CB7" s="37">
        <v>591.07000000000005</v>
      </c>
      <c r="CC7" s="37">
        <v>476.94</v>
      </c>
      <c r="CD7" s="37">
        <v>451.72</v>
      </c>
      <c r="CE7" s="37">
        <v>432.83</v>
      </c>
      <c r="CF7" s="37">
        <v>437.1</v>
      </c>
      <c r="CG7" s="37">
        <v>634.67999999999995</v>
      </c>
      <c r="CH7" s="37">
        <v>471.79</v>
      </c>
      <c r="CI7" s="37">
        <v>468.36</v>
      </c>
      <c r="CJ7" s="37">
        <v>479.21</v>
      </c>
      <c r="CK7" s="37">
        <v>451.49</v>
      </c>
      <c r="CL7" s="37">
        <v>460.5</v>
      </c>
      <c r="CM7" s="37">
        <v>0</v>
      </c>
      <c r="CN7" s="37">
        <v>0</v>
      </c>
      <c r="CO7" s="37">
        <v>0</v>
      </c>
      <c r="CP7" s="37">
        <v>0</v>
      </c>
      <c r="CQ7" s="37">
        <v>0</v>
      </c>
      <c r="CR7" s="37">
        <v>43.91</v>
      </c>
      <c r="CS7" s="37">
        <v>56.52</v>
      </c>
      <c r="CT7" s="37">
        <v>53.97</v>
      </c>
      <c r="CU7" s="37">
        <v>40.53</v>
      </c>
      <c r="CV7" s="37">
        <v>40.67</v>
      </c>
      <c r="CW7" s="37">
        <v>38.880000000000003</v>
      </c>
      <c r="CX7" s="37">
        <v>100</v>
      </c>
      <c r="CY7" s="37">
        <v>96</v>
      </c>
      <c r="CZ7" s="37">
        <v>95.83</v>
      </c>
      <c r="DA7" s="37">
        <v>100</v>
      </c>
      <c r="DB7" s="37">
        <v>100</v>
      </c>
      <c r="DC7" s="37">
        <v>86.66</v>
      </c>
      <c r="DD7" s="37">
        <v>91.27</v>
      </c>
      <c r="DE7" s="37">
        <v>92.01</v>
      </c>
      <c r="DF7" s="37">
        <v>90.28</v>
      </c>
      <c r="DG7" s="37">
        <v>89.47</v>
      </c>
      <c r="DH7" s="37">
        <v>88.63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</v>
      </c>
      <c r="EK7" s="37">
        <v>0</v>
      </c>
      <c r="EL7" s="37">
        <v>0</v>
      </c>
      <c r="EM7" s="37">
        <v>0.02</v>
      </c>
      <c r="EN7" s="37">
        <v>0</v>
      </c>
      <c r="EO7" s="37">
        <v>0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2019-01-18T07:56:54Z</cp:lastPrinted>
  <dcterms:created xsi:type="dcterms:W3CDTF">2018-12-03T09:35:26Z</dcterms:created>
  <dcterms:modified xsi:type="dcterms:W3CDTF">2019-01-28T04:47:47Z</dcterms:modified>
  <cp:category/>
</cp:coreProperties>
</file>