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自治振興課H24以降\05_市町村公営企業\03_公営企業決算統計\03 経営比較分析表\Ｈ29年度\04 分析依頼\05 県HP掲載用\18 日野町　〇\"/>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H85" i="4"/>
  <c r="BB10" i="4"/>
  <c r="AT10" i="4"/>
  <c r="AL10" i="4"/>
  <c r="P10" i="4"/>
  <c r="I10" i="4"/>
  <c r="B10" i="4"/>
  <c r="BB8" i="4"/>
  <c r="AT8" i="4"/>
  <c r="AL8" i="4"/>
  <c r="P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<sst xmlns="http://schemas.openxmlformats.org/spreadsheetml/2006/main" count="237" uniqueCount="124">
  <si>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</si>
  <si>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</si>
  <si>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</si>
  <si>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</si>
  <si>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</si>
  <si>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</si>
  <si>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</si>
  <si>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</si>
  <si>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</si>
  <si>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</si>
  <si>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</si>
  <si>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</si>
  <si>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</si>
  <si>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</si>
  <si>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</si>
  <si>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</si>
  <si>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</si>
  <si>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</si>
  <si>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</si>
  <si>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</si>
  <si>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</si>
  <si>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</si>
  <si>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</si>
  <si>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</si>
  <si>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</si>
  <si>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</si>
  <si>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</si>
  <si>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</si>
  <si>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</si>
  <si>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</si>
  <si>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</si>
  <si>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</si>
  <si>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</si>
  <si>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</si>
  <si>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</si>
  <si>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</si>
  <si>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</si>
  <si>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</si>
  <si>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</si>
  <si>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</si>
  <si>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</si>
  <si>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</si>
  <si>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</si>
  <si>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</si>
  <si>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</si>
  <si>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</si>
  <si>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</si>
  <si>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</si>
  <si>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</si>
  <si>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</si>
  <si>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</si>
  <si>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</si>
  <si>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</si>
  <si>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</si>
  <si>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</si>
  <si>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</si>
  <si>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</si>
  <si>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</si>
  <si>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</si>
  <si>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</si>
  <si>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</si>
  <si>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</si>
  <si>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</si>
  <si>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</si>
  <si>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</si>
  <si>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</si>
  <si>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</si>
  <si>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</si>
  <si>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</si>
  <si>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</si>
  <si>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</si>
  <si>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</si>
  <si>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</si>
  <si>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</si>
  <si>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</si>
  <si>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</si>
  <si>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</si>
  <si>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</si>
  <si>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</si>
  <si>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</si>
  <si>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</si>
  <si>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</si>
  <si>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</si>
  <si>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</si>
  <si>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</si>
  <si>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</si>
  <si>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</si>
  <si>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</si>
  <si>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</si>
  <si>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</si>
  <si>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</si>
  <si>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</si>
  <si>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</si>
  <si>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</si>
  <si>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</si>
  <si>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</si>
  <si>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</si>
  <si>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</si>
  <si>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</si>
  <si>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</si>
  <si>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</si>
  <si>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</si>
  <si>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</si>
  <si>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</si>
  <si>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</si>
  <si>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</si>
  <si>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</si>
  <si>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</si>
  <si>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鳥取県　日野町</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</si>
  <si>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</si>
  <si>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</si>
  <si>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</si>
  <si>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</si>
  <si>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</si>
  <si>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</si>
  <si>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</si>
  <si>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</si>
  <si>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</si>
  <si>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</si>
  <si>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</si>
  <si>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収支比率における地方債の割合が大きく、施設利用率が低い。また、今後の施設更新等の設備投資の財源確保のため、施設効率、水道料金の見直し等水道事業全般の運営体制等の改善が必要である。</t>
    <phoneticPr fontId="4"/>
  </si>
  <si>
    <t>①収益的収支
100％を切り経営状態は改善が必要な状態である。また、類似団体比較して低い数値で推移しており、過疎、少子高齢等により人口減少が進み水道料金などの収益が伸びず、また、地方債償還も影響している。ただし、使用料確保及び経費削減の効果が見られ昨年度より収益的収支比率が上昇した。今後も継続的な取組みが必要である。
④企業債残高対給水収益比率
類似団体と比較して高い数値で推移していたが、償還のピークも過ぎ、年々減少していく見込みであるが、今後は老朽化に伴う更新が必要となってくるため、適正な管理が必要である。
⑤料金回収率
52.99％であり水道料金の見直し及び経費削減が必要である。
⑥給水原価
類似団体と比較して、ほぼ同じ原価で供給できており、費用効率は良好といえる。
⑦施設利用率
類似団体平均値を下回っているが、これは施設規模に対して、過疎、少子高齢化等による人口減が影響している。
⑧有収率
類似団体と比較して上回っている。近年下降傾向であったが、Ｈ27年度から漏水調査等の積極的な取組みにより年々上昇しており、今後も無効水量を減らしていく努力が必要である。</t>
    <rPh sb="12" eb="13">
      <t>キ</t>
    </rPh>
    <rPh sb="14" eb="16">
      <t>ケイエイ</t>
    </rPh>
    <rPh sb="16" eb="18">
      <t>ジョウタイ</t>
    </rPh>
    <rPh sb="19" eb="21">
      <t>カイゼン</t>
    </rPh>
    <rPh sb="22" eb="24">
      <t>ヒツヨウ</t>
    </rPh>
    <rPh sb="25" eb="27">
      <t>ジョウタイ</t>
    </rPh>
    <rPh sb="106" eb="109">
      <t>シヨウリョウ</t>
    </rPh>
    <rPh sb="109" eb="111">
      <t>カクホ</t>
    </rPh>
    <rPh sb="111" eb="112">
      <t>オヨ</t>
    </rPh>
    <rPh sb="113" eb="115">
      <t>ケイヒ</t>
    </rPh>
    <rPh sb="115" eb="117">
      <t>サクゲン</t>
    </rPh>
    <rPh sb="118" eb="120">
      <t>コウカ</t>
    </rPh>
    <rPh sb="121" eb="122">
      <t>ミ</t>
    </rPh>
    <rPh sb="124" eb="127">
      <t>サクネンド</t>
    </rPh>
    <rPh sb="129" eb="132">
      <t>シュウエキテキ</t>
    </rPh>
    <rPh sb="132" eb="134">
      <t>シュウシ</t>
    </rPh>
    <rPh sb="134" eb="136">
      <t>ヒリツ</t>
    </rPh>
    <rPh sb="137" eb="139">
      <t>ジョウショウ</t>
    </rPh>
    <rPh sb="142" eb="144">
      <t>コンゴ</t>
    </rPh>
    <rPh sb="145" eb="148">
      <t>ケイゾクテキ</t>
    </rPh>
    <rPh sb="149" eb="151">
      <t>トリク</t>
    </rPh>
    <rPh sb="153" eb="155">
      <t>ヒツヨウ</t>
    </rPh>
    <rPh sb="282" eb="283">
      <t>オヨ</t>
    </rPh>
    <rPh sb="284" eb="286">
      <t>ケイヒ</t>
    </rPh>
    <rPh sb="286" eb="288">
      <t>サクゲン</t>
    </rPh>
    <rPh sb="289" eb="291">
      <t>ヒツヨウ</t>
    </rPh>
    <rPh sb="404" eb="406">
      <t>ルイジ</t>
    </rPh>
    <rPh sb="406" eb="408">
      <t>ダンタイ</t>
    </rPh>
    <rPh sb="409" eb="411">
      <t>ヒカク</t>
    </rPh>
    <rPh sb="413" eb="415">
      <t>ウワマワ</t>
    </rPh>
    <rPh sb="420" eb="422">
      <t>キンネン</t>
    </rPh>
    <rPh sb="422" eb="424">
      <t>カコウ</t>
    </rPh>
    <rPh sb="424" eb="426">
      <t>ケイコウ</t>
    </rPh>
    <rPh sb="435" eb="437">
      <t>ネンド</t>
    </rPh>
    <rPh sb="439" eb="441">
      <t>ロウスイ</t>
    </rPh>
    <rPh sb="441" eb="443">
      <t>チョウサ</t>
    </rPh>
    <rPh sb="443" eb="444">
      <t>ナド</t>
    </rPh>
    <rPh sb="445" eb="448">
      <t>セッキョクテキ</t>
    </rPh>
    <rPh sb="449" eb="451">
      <t>トリク</t>
    </rPh>
    <rPh sb="455" eb="457">
      <t>ネンネン</t>
    </rPh>
    <rPh sb="457" eb="459">
      <t>ジョウショウ</t>
    </rPh>
    <rPh sb="464" eb="466">
      <t>コンゴ</t>
    </rPh>
    <phoneticPr fontId="4"/>
  </si>
  <si>
    <t>公共下水道事業、農業集落排水事業に伴い大規模な管路更新を行ったため、現在は新たな更新は行っていない。施設の老朽化等が進んでおり、計画的に改修していく必要がある。</t>
    <rPh sb="50" eb="52">
      <t>シセツ</t>
    </rPh>
    <rPh sb="53" eb="56">
      <t>ロウキュウカ</t>
    </rPh>
    <rPh sb="56" eb="57">
      <t>ナド</t>
    </rPh>
    <rPh sb="58" eb="59">
      <t>スス</t>
    </rPh>
    <rPh sb="64" eb="67">
      <t>ケイカクテキ</t>
    </rPh>
    <rPh sb="68" eb="70">
      <t>カイシュウ</t>
    </rPh>
    <rPh sb="74" eb="76">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</si>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</sst>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0481912"/>
        <c:axId val="23048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230481912"/>
        <c:axId val="230484656"/>
      </c:lineChart>
      <c:dateAx>
        <c:axId val="230481912"/>
        <c:scaling>
          <c:orientation val="minMax"/>
        </c:scaling>
        <c:delete val="1"/>
        <c:axPos val="b"/>
        <c:numFmt formatCode="ge" sourceLinked="1"/>
        <c:majorTickMark val="none"/>
        <c:minorTickMark val="none"/>
        <c:tickLblPos val="none"/>
        <c:crossAx val="230484656"/>
        <c:crosses val="autoZero"/>
        <c:auto val="1"/>
        <c:lblOffset val="100"/>
        <c:baseTimeUnit val="years"/>
      </c:dateAx>
      <c:valAx>
        <c:axId val="23048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481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50.67</c:v>
                </c:pt>
                <c:pt idx="1">
                  <c:v>51.15</c:v>
                </c:pt>
                <c:pt idx="2">
                  <c:v>52.48</c:v>
                </c:pt>
                <c:pt idx="3">
                  <c:v>48.22</c:v>
                </c:pt>
                <c:pt idx="4">
                  <c:v>48.23</c:v>
                </c:pt>
              </c:numCache>
            </c:numRef>
          </c:val>
        </c:ser>
        <c:dLbls>
          <c:showLegendKey val="0"/>
          <c:showVal val="0"/>
          <c:showCatName val="0"/>
          <c:showSerName val="0"/>
          <c:showPercent val="0"/>
          <c:showBubbleSize val="0"/>
        </c:dLbls>
        <c:gapWidth val="150"/>
        <c:axId val="327211536"/>
        <c:axId val="326650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327211536"/>
        <c:axId val="326650216"/>
      </c:lineChart>
      <c:dateAx>
        <c:axId val="327211536"/>
        <c:scaling>
          <c:orientation val="minMax"/>
        </c:scaling>
        <c:delete val="1"/>
        <c:axPos val="b"/>
        <c:numFmt formatCode="ge" sourceLinked="1"/>
        <c:majorTickMark val="none"/>
        <c:minorTickMark val="none"/>
        <c:tickLblPos val="none"/>
        <c:crossAx val="326650216"/>
        <c:crosses val="autoZero"/>
        <c:auto val="1"/>
        <c:lblOffset val="100"/>
        <c:baseTimeUnit val="years"/>
      </c:dateAx>
      <c:valAx>
        <c:axId val="326650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21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76.84</c:v>
                </c:pt>
                <c:pt idx="1">
                  <c:v>75.08</c:v>
                </c:pt>
                <c:pt idx="2">
                  <c:v>70.28</c:v>
                </c:pt>
                <c:pt idx="3">
                  <c:v>75.239999999999995</c:v>
                </c:pt>
                <c:pt idx="4">
                  <c:v>75.540000000000006</c:v>
                </c:pt>
              </c:numCache>
            </c:numRef>
          </c:val>
        </c:ser>
        <c:dLbls>
          <c:showLegendKey val="0"/>
          <c:showVal val="0"/>
          <c:showCatName val="0"/>
          <c:showSerName val="0"/>
          <c:showPercent val="0"/>
          <c:showBubbleSize val="0"/>
        </c:dLbls>
        <c:gapWidth val="150"/>
        <c:axId val="326643944"/>
        <c:axId val="326645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326643944"/>
        <c:axId val="326645512"/>
      </c:lineChart>
      <c:dateAx>
        <c:axId val="326643944"/>
        <c:scaling>
          <c:orientation val="minMax"/>
        </c:scaling>
        <c:delete val="1"/>
        <c:axPos val="b"/>
        <c:numFmt formatCode="ge" sourceLinked="1"/>
        <c:majorTickMark val="none"/>
        <c:minorTickMark val="none"/>
        <c:tickLblPos val="none"/>
        <c:crossAx val="326645512"/>
        <c:crosses val="autoZero"/>
        <c:auto val="1"/>
        <c:lblOffset val="100"/>
        <c:baseTimeUnit val="years"/>
      </c:dateAx>
      <c:valAx>
        <c:axId val="326645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643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54.87</c:v>
                </c:pt>
                <c:pt idx="1">
                  <c:v>57.89</c:v>
                </c:pt>
                <c:pt idx="2">
                  <c:v>58.52</c:v>
                </c:pt>
                <c:pt idx="3">
                  <c:v>57.2</c:v>
                </c:pt>
                <c:pt idx="4">
                  <c:v>60.06</c:v>
                </c:pt>
              </c:numCache>
            </c:numRef>
          </c:val>
        </c:ser>
        <c:dLbls>
          <c:showLegendKey val="0"/>
          <c:showVal val="0"/>
          <c:showCatName val="0"/>
          <c:showSerName val="0"/>
          <c:showPercent val="0"/>
          <c:showBubbleSize val="0"/>
        </c:dLbls>
        <c:gapWidth val="150"/>
        <c:axId val="326647080"/>
        <c:axId val="32664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326647080"/>
        <c:axId val="326649040"/>
      </c:lineChart>
      <c:dateAx>
        <c:axId val="326647080"/>
        <c:scaling>
          <c:orientation val="minMax"/>
        </c:scaling>
        <c:delete val="1"/>
        <c:axPos val="b"/>
        <c:numFmt formatCode="ge" sourceLinked="1"/>
        <c:majorTickMark val="none"/>
        <c:minorTickMark val="none"/>
        <c:tickLblPos val="none"/>
        <c:crossAx val="326649040"/>
        <c:crosses val="autoZero"/>
        <c:auto val="1"/>
        <c:lblOffset val="100"/>
        <c:baseTimeUnit val="years"/>
      </c:dateAx>
      <c:valAx>
        <c:axId val="32664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647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6649824"/>
        <c:axId val="326648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6649824"/>
        <c:axId val="326648648"/>
      </c:lineChart>
      <c:dateAx>
        <c:axId val="326649824"/>
        <c:scaling>
          <c:orientation val="minMax"/>
        </c:scaling>
        <c:delete val="1"/>
        <c:axPos val="b"/>
        <c:numFmt formatCode="ge" sourceLinked="1"/>
        <c:majorTickMark val="none"/>
        <c:minorTickMark val="none"/>
        <c:tickLblPos val="none"/>
        <c:crossAx val="326648648"/>
        <c:crosses val="autoZero"/>
        <c:auto val="1"/>
        <c:lblOffset val="100"/>
        <c:baseTimeUnit val="years"/>
      </c:dateAx>
      <c:valAx>
        <c:axId val="326648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64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6647864"/>
        <c:axId val="32664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6647864"/>
        <c:axId val="326648256"/>
      </c:lineChart>
      <c:dateAx>
        <c:axId val="326647864"/>
        <c:scaling>
          <c:orientation val="minMax"/>
        </c:scaling>
        <c:delete val="1"/>
        <c:axPos val="b"/>
        <c:numFmt formatCode="ge" sourceLinked="1"/>
        <c:majorTickMark val="none"/>
        <c:minorTickMark val="none"/>
        <c:tickLblPos val="none"/>
        <c:crossAx val="326648256"/>
        <c:crosses val="autoZero"/>
        <c:auto val="1"/>
        <c:lblOffset val="100"/>
        <c:baseTimeUnit val="years"/>
      </c:dateAx>
      <c:valAx>
        <c:axId val="32664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647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6644336"/>
        <c:axId val="32721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6644336"/>
        <c:axId val="327212320"/>
      </c:lineChart>
      <c:dateAx>
        <c:axId val="326644336"/>
        <c:scaling>
          <c:orientation val="minMax"/>
        </c:scaling>
        <c:delete val="1"/>
        <c:axPos val="b"/>
        <c:numFmt formatCode="ge" sourceLinked="1"/>
        <c:majorTickMark val="none"/>
        <c:minorTickMark val="none"/>
        <c:tickLblPos val="none"/>
        <c:crossAx val="327212320"/>
        <c:crosses val="autoZero"/>
        <c:auto val="1"/>
        <c:lblOffset val="100"/>
        <c:baseTimeUnit val="years"/>
      </c:dateAx>
      <c:valAx>
        <c:axId val="32721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64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7206440"/>
        <c:axId val="32720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7206440"/>
        <c:axId val="327205264"/>
      </c:lineChart>
      <c:dateAx>
        <c:axId val="327206440"/>
        <c:scaling>
          <c:orientation val="minMax"/>
        </c:scaling>
        <c:delete val="1"/>
        <c:axPos val="b"/>
        <c:numFmt formatCode="ge" sourceLinked="1"/>
        <c:majorTickMark val="none"/>
        <c:minorTickMark val="none"/>
        <c:tickLblPos val="none"/>
        <c:crossAx val="327205264"/>
        <c:crosses val="autoZero"/>
        <c:auto val="1"/>
        <c:lblOffset val="100"/>
        <c:baseTimeUnit val="years"/>
      </c:dateAx>
      <c:valAx>
        <c:axId val="32720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206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1374.56</c:v>
                </c:pt>
                <c:pt idx="1">
                  <c:v>1263.18</c:v>
                </c:pt>
                <c:pt idx="2">
                  <c:v>1151.82</c:v>
                </c:pt>
                <c:pt idx="3">
                  <c:v>1052.8800000000001</c:v>
                </c:pt>
                <c:pt idx="4">
                  <c:v>937.91</c:v>
                </c:pt>
              </c:numCache>
            </c:numRef>
          </c:val>
        </c:ser>
        <c:dLbls>
          <c:showLegendKey val="0"/>
          <c:showVal val="0"/>
          <c:showCatName val="0"/>
          <c:showSerName val="0"/>
          <c:showPercent val="0"/>
          <c:showBubbleSize val="0"/>
        </c:dLbls>
        <c:gapWidth val="150"/>
        <c:axId val="327206832"/>
        <c:axId val="327207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327206832"/>
        <c:axId val="327207224"/>
      </c:lineChart>
      <c:dateAx>
        <c:axId val="327206832"/>
        <c:scaling>
          <c:orientation val="minMax"/>
        </c:scaling>
        <c:delete val="1"/>
        <c:axPos val="b"/>
        <c:numFmt formatCode="ge" sourceLinked="1"/>
        <c:majorTickMark val="none"/>
        <c:minorTickMark val="none"/>
        <c:tickLblPos val="none"/>
        <c:crossAx val="327207224"/>
        <c:crosses val="autoZero"/>
        <c:auto val="1"/>
        <c:lblOffset val="100"/>
        <c:baseTimeUnit val="years"/>
      </c:dateAx>
      <c:valAx>
        <c:axId val="327207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20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44.86</c:v>
                </c:pt>
                <c:pt idx="1">
                  <c:v>48.09</c:v>
                </c:pt>
                <c:pt idx="2">
                  <c:v>50.4</c:v>
                </c:pt>
                <c:pt idx="3">
                  <c:v>49.97</c:v>
                </c:pt>
                <c:pt idx="4">
                  <c:v>52.99</c:v>
                </c:pt>
              </c:numCache>
            </c:numRef>
          </c:val>
        </c:ser>
        <c:dLbls>
          <c:showLegendKey val="0"/>
          <c:showVal val="0"/>
          <c:showCatName val="0"/>
          <c:showSerName val="0"/>
          <c:showPercent val="0"/>
          <c:showBubbleSize val="0"/>
        </c:dLbls>
        <c:gapWidth val="150"/>
        <c:axId val="327204872"/>
        <c:axId val="327208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327204872"/>
        <c:axId val="327208008"/>
      </c:lineChart>
      <c:dateAx>
        <c:axId val="327204872"/>
        <c:scaling>
          <c:orientation val="minMax"/>
        </c:scaling>
        <c:delete val="1"/>
        <c:axPos val="b"/>
        <c:numFmt formatCode="ge" sourceLinked="1"/>
        <c:majorTickMark val="none"/>
        <c:minorTickMark val="none"/>
        <c:tickLblPos val="none"/>
        <c:crossAx val="327208008"/>
        <c:crosses val="autoZero"/>
        <c:auto val="1"/>
        <c:lblOffset val="100"/>
        <c:baseTimeUnit val="years"/>
      </c:dateAx>
      <c:valAx>
        <c:axId val="327208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204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345.2</c:v>
                </c:pt>
                <c:pt idx="1">
                  <c:v>323.45999999999998</c:v>
                </c:pt>
                <c:pt idx="2">
                  <c:v>318.35000000000002</c:v>
                </c:pt>
                <c:pt idx="3">
                  <c:v>319.56</c:v>
                </c:pt>
                <c:pt idx="4">
                  <c:v>307.63</c:v>
                </c:pt>
              </c:numCache>
            </c:numRef>
          </c:val>
        </c:ser>
        <c:dLbls>
          <c:showLegendKey val="0"/>
          <c:showVal val="0"/>
          <c:showCatName val="0"/>
          <c:showSerName val="0"/>
          <c:showPercent val="0"/>
          <c:showBubbleSize val="0"/>
        </c:dLbls>
        <c:gapWidth val="150"/>
        <c:axId val="327211928"/>
        <c:axId val="327209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327211928"/>
        <c:axId val="327209576"/>
      </c:lineChart>
      <c:dateAx>
        <c:axId val="327211928"/>
        <c:scaling>
          <c:orientation val="minMax"/>
        </c:scaling>
        <c:delete val="1"/>
        <c:axPos val="b"/>
        <c:numFmt formatCode="ge" sourceLinked="1"/>
        <c:majorTickMark val="none"/>
        <c:minorTickMark val="none"/>
        <c:tickLblPos val="none"/>
        <c:crossAx val="327209576"/>
        <c:crosses val="autoZero"/>
        <c:auto val="1"/>
        <c:lblOffset val="100"/>
        <c:baseTimeUnit val="years"/>
      </c:dateAx>
      <c:valAx>
        <c:axId val="32720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211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鳥取県　日野町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50" t="s">
        <v>123</v>
      </c>
      <c r="AE8" s="50"/>
      <c r="AF8" s="50"/>
      <c r="AG8" s="50"/>
      <c r="AH8" s="50"/>
      <c r="AI8" s="50"/>
      <c r="AJ8" s="50"/>
      <c r="AK8" s="2"/>
      <c r="AL8" s="51">
        <f>データ!$R$6</f>
        <v>3348</v>
      </c>
      <c r="AM8" s="51"/>
      <c r="AN8" s="51"/>
      <c r="AO8" s="51"/>
      <c r="AP8" s="51"/>
      <c r="AQ8" s="51"/>
      <c r="AR8" s="51"/>
      <c r="AS8" s="51"/>
      <c r="AT8" s="46">
        <f>データ!$S$6</f>
        <v>133.97999999999999</v>
      </c>
      <c r="AU8" s="46"/>
      <c r="AV8" s="46"/>
      <c r="AW8" s="46"/>
      <c r="AX8" s="46"/>
      <c r="AY8" s="46"/>
      <c r="AZ8" s="46"/>
      <c r="BA8" s="46"/>
      <c r="BB8" s="46">
        <f>データ!$T$6</f>
        <v>24.99</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76.12</v>
      </c>
      <c r="Q10" s="46"/>
      <c r="R10" s="46"/>
      <c r="S10" s="46"/>
      <c r="T10" s="46"/>
      <c r="U10" s="46"/>
      <c r="V10" s="46"/>
      <c r="W10" s="51">
        <f>データ!$Q$6</f>
        <v>2590</v>
      </c>
      <c r="X10" s="51"/>
      <c r="Y10" s="51"/>
      <c r="Z10" s="51"/>
      <c r="AA10" s="51"/>
      <c r="AB10" s="51"/>
      <c r="AC10" s="51"/>
      <c r="AD10" s="2"/>
      <c r="AE10" s="2"/>
      <c r="AF10" s="2"/>
      <c r="AG10" s="2"/>
      <c r="AH10" s="2"/>
      <c r="AI10" s="2"/>
      <c r="AJ10" s="2"/>
      <c r="AK10" s="2"/>
      <c r="AL10" s="51">
        <f>データ!$U$6</f>
        <v>2512</v>
      </c>
      <c r="AM10" s="51"/>
      <c r="AN10" s="51"/>
      <c r="AO10" s="51"/>
      <c r="AP10" s="51"/>
      <c r="AQ10" s="51"/>
      <c r="AR10" s="51"/>
      <c r="AS10" s="51"/>
      <c r="AT10" s="46">
        <f>データ!$V$6</f>
        <v>11.22</v>
      </c>
      <c r="AU10" s="46"/>
      <c r="AV10" s="46"/>
      <c r="AW10" s="46"/>
      <c r="AX10" s="46"/>
      <c r="AY10" s="46"/>
      <c r="AZ10" s="46"/>
      <c r="BA10" s="46"/>
      <c r="BB10" s="46">
        <f>データ!$W$6</f>
        <v>223.89</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122</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314021</v>
      </c>
      <c r="D6" s="34">
        <f t="shared" si="3"/>
        <v>47</v>
      </c>
      <c r="E6" s="34">
        <f t="shared" si="3"/>
        <v>1</v>
      </c>
      <c r="F6" s="34">
        <f t="shared" si="3"/>
        <v>0</v>
      </c>
      <c r="G6" s="34">
        <f t="shared" si="3"/>
        <v>0</v>
      </c>
      <c r="H6" s="34" t="str">
        <f t="shared" si="3"/>
        <v>鳥取県　日野町</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76.12</v>
      </c>
      <c r="Q6" s="35">
        <f t="shared" si="3"/>
        <v>2590</v>
      </c>
      <c r="R6" s="35">
        <f t="shared" si="3"/>
        <v>3348</v>
      </c>
      <c r="S6" s="35">
        <f t="shared" si="3"/>
        <v>133.97999999999999</v>
      </c>
      <c r="T6" s="35">
        <f t="shared" si="3"/>
        <v>24.99</v>
      </c>
      <c r="U6" s="35">
        <f t="shared" si="3"/>
        <v>2512</v>
      </c>
      <c r="V6" s="35">
        <f t="shared" si="3"/>
        <v>11.22</v>
      </c>
      <c r="W6" s="35">
        <f t="shared" si="3"/>
        <v>223.89</v>
      </c>
      <c r="X6" s="36">
        <f>IF(X7="",NA(),X7)</f>
        <v>54.87</v>
      </c>
      <c r="Y6" s="36">
        <f t="shared" ref="Y6:AG6" si="4">IF(Y7="",NA(),Y7)</f>
        <v>57.89</v>
      </c>
      <c r="Z6" s="36">
        <f t="shared" si="4"/>
        <v>58.52</v>
      </c>
      <c r="AA6" s="36">
        <f t="shared" si="4"/>
        <v>57.2</v>
      </c>
      <c r="AB6" s="36">
        <f t="shared" si="4"/>
        <v>60.06</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1374.56</v>
      </c>
      <c r="BF6" s="36">
        <f t="shared" ref="BF6:BN6" si="7">IF(BF7="",NA(),BF7)</f>
        <v>1263.18</v>
      </c>
      <c r="BG6" s="36">
        <f t="shared" si="7"/>
        <v>1151.82</v>
      </c>
      <c r="BH6" s="36">
        <f t="shared" si="7"/>
        <v>1052.8800000000001</v>
      </c>
      <c r="BI6" s="36">
        <f t="shared" si="7"/>
        <v>937.91</v>
      </c>
      <c r="BJ6" s="36">
        <f t="shared" si="7"/>
        <v>1108.26</v>
      </c>
      <c r="BK6" s="36">
        <f t="shared" si="7"/>
        <v>1113.76</v>
      </c>
      <c r="BL6" s="36">
        <f t="shared" si="7"/>
        <v>1125.69</v>
      </c>
      <c r="BM6" s="36">
        <f t="shared" si="7"/>
        <v>1134.67</v>
      </c>
      <c r="BN6" s="36">
        <f t="shared" si="7"/>
        <v>1144.79</v>
      </c>
      <c r="BO6" s="35" t="str">
        <f>IF(BO7="","",IF(BO7="-","【-】","【"&amp;SUBSTITUTE(TEXT(BO7,"#,##0.00"),"-","△")&amp;"】"))</f>
        <v>【1,280.76】</v>
      </c>
      <c r="BP6" s="36">
        <f>IF(BP7="",NA(),BP7)</f>
        <v>44.86</v>
      </c>
      <c r="BQ6" s="36">
        <f t="shared" ref="BQ6:BY6" si="8">IF(BQ7="",NA(),BQ7)</f>
        <v>48.09</v>
      </c>
      <c r="BR6" s="36">
        <f t="shared" si="8"/>
        <v>50.4</v>
      </c>
      <c r="BS6" s="36">
        <f t="shared" si="8"/>
        <v>49.97</v>
      </c>
      <c r="BT6" s="36">
        <f t="shared" si="8"/>
        <v>52.99</v>
      </c>
      <c r="BU6" s="36">
        <f t="shared" si="8"/>
        <v>19.77</v>
      </c>
      <c r="BV6" s="36">
        <f t="shared" si="8"/>
        <v>34.25</v>
      </c>
      <c r="BW6" s="36">
        <f t="shared" si="8"/>
        <v>46.48</v>
      </c>
      <c r="BX6" s="36">
        <f t="shared" si="8"/>
        <v>40.6</v>
      </c>
      <c r="BY6" s="36">
        <f t="shared" si="8"/>
        <v>56.04</v>
      </c>
      <c r="BZ6" s="35" t="str">
        <f>IF(BZ7="","",IF(BZ7="-","【-】","【"&amp;SUBSTITUTE(TEXT(BZ7,"#,##0.00"),"-","△")&amp;"】"))</f>
        <v>【53.06】</v>
      </c>
      <c r="CA6" s="36">
        <f>IF(CA7="",NA(),CA7)</f>
        <v>345.2</v>
      </c>
      <c r="CB6" s="36">
        <f t="shared" ref="CB6:CJ6" si="9">IF(CB7="",NA(),CB7)</f>
        <v>323.45999999999998</v>
      </c>
      <c r="CC6" s="36">
        <f t="shared" si="9"/>
        <v>318.35000000000002</v>
      </c>
      <c r="CD6" s="36">
        <f t="shared" si="9"/>
        <v>319.56</v>
      </c>
      <c r="CE6" s="36">
        <f t="shared" si="9"/>
        <v>307.63</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50.67</v>
      </c>
      <c r="CM6" s="36">
        <f t="shared" ref="CM6:CU6" si="10">IF(CM7="",NA(),CM7)</f>
        <v>51.15</v>
      </c>
      <c r="CN6" s="36">
        <f t="shared" si="10"/>
        <v>52.48</v>
      </c>
      <c r="CO6" s="36">
        <f t="shared" si="10"/>
        <v>48.22</v>
      </c>
      <c r="CP6" s="36">
        <f t="shared" si="10"/>
        <v>48.23</v>
      </c>
      <c r="CQ6" s="36">
        <f t="shared" si="10"/>
        <v>57.17</v>
      </c>
      <c r="CR6" s="36">
        <f t="shared" si="10"/>
        <v>57.55</v>
      </c>
      <c r="CS6" s="36">
        <f t="shared" si="10"/>
        <v>57.43</v>
      </c>
      <c r="CT6" s="36">
        <f t="shared" si="10"/>
        <v>57.29</v>
      </c>
      <c r="CU6" s="36">
        <f t="shared" si="10"/>
        <v>55.9</v>
      </c>
      <c r="CV6" s="35" t="str">
        <f>IF(CV7="","",IF(CV7="-","【-】","【"&amp;SUBSTITUTE(TEXT(CV7,"#,##0.00"),"-","△")&amp;"】"))</f>
        <v>【56.28】</v>
      </c>
      <c r="CW6" s="36">
        <f>IF(CW7="",NA(),CW7)</f>
        <v>76.84</v>
      </c>
      <c r="CX6" s="36">
        <f t="shared" ref="CX6:DF6" si="11">IF(CX7="",NA(),CX7)</f>
        <v>75.08</v>
      </c>
      <c r="CY6" s="36">
        <f t="shared" si="11"/>
        <v>70.28</v>
      </c>
      <c r="CZ6" s="36">
        <f t="shared" si="11"/>
        <v>75.239999999999995</v>
      </c>
      <c r="DA6" s="36">
        <f t="shared" si="11"/>
        <v>75.540000000000006</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0.46</v>
      </c>
      <c r="EJ6" s="36">
        <f t="shared" si="14"/>
        <v>0.8</v>
      </c>
      <c r="EK6" s="36">
        <f t="shared" si="14"/>
        <v>0.69</v>
      </c>
      <c r="EL6" s="36">
        <f t="shared" si="14"/>
        <v>0.65</v>
      </c>
      <c r="EM6" s="36">
        <f t="shared" si="14"/>
        <v>0.53</v>
      </c>
      <c r="EN6" s="35" t="str">
        <f>IF(EN7="","",IF(EN7="-","【-】","【"&amp;SUBSTITUTE(TEXT(EN7,"#,##0.00"),"-","△")&amp;"】"))</f>
        <v>【0.59】</v>
      </c>
    </row>
    <row r="7" spans="1:144" s="37" customFormat="1">
      <c r="A7" s="29"/>
      <c r="B7" s="38">
        <v>2016</v>
      </c>
      <c r="C7" s="38">
        <v>314021</v>
      </c>
      <c r="D7" s="38">
        <v>47</v>
      </c>
      <c r="E7" s="38">
        <v>1</v>
      </c>
      <c r="F7" s="38">
        <v>0</v>
      </c>
      <c r="G7" s="38">
        <v>0</v>
      </c>
      <c r="H7" s="38" t="s">
        <v>108</v>
      </c>
      <c r="I7" s="38" t="s">
        <v>109</v>
      </c>
      <c r="J7" s="38" t="s">
        <v>110</v>
      </c>
      <c r="K7" s="38" t="s">
        <v>111</v>
      </c>
      <c r="L7" s="38" t="s">
        <v>112</v>
      </c>
      <c r="M7" s="38"/>
      <c r="N7" s="39" t="s">
        <v>113</v>
      </c>
      <c r="O7" s="39" t="s">
        <v>114</v>
      </c>
      <c r="P7" s="39">
        <v>76.12</v>
      </c>
      <c r="Q7" s="39">
        <v>2590</v>
      </c>
      <c r="R7" s="39">
        <v>3348</v>
      </c>
      <c r="S7" s="39">
        <v>133.97999999999999</v>
      </c>
      <c r="T7" s="39">
        <v>24.99</v>
      </c>
      <c r="U7" s="39">
        <v>2512</v>
      </c>
      <c r="V7" s="39">
        <v>11.22</v>
      </c>
      <c r="W7" s="39">
        <v>223.89</v>
      </c>
      <c r="X7" s="39">
        <v>54.87</v>
      </c>
      <c r="Y7" s="39">
        <v>57.89</v>
      </c>
      <c r="Z7" s="39">
        <v>58.52</v>
      </c>
      <c r="AA7" s="39">
        <v>57.2</v>
      </c>
      <c r="AB7" s="39">
        <v>60.06</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1374.56</v>
      </c>
      <c r="BF7" s="39">
        <v>1263.18</v>
      </c>
      <c r="BG7" s="39">
        <v>1151.82</v>
      </c>
      <c r="BH7" s="39">
        <v>1052.8800000000001</v>
      </c>
      <c r="BI7" s="39">
        <v>937.91</v>
      </c>
      <c r="BJ7" s="39">
        <v>1108.26</v>
      </c>
      <c r="BK7" s="39">
        <v>1113.76</v>
      </c>
      <c r="BL7" s="39">
        <v>1125.69</v>
      </c>
      <c r="BM7" s="39">
        <v>1134.67</v>
      </c>
      <c r="BN7" s="39">
        <v>1144.79</v>
      </c>
      <c r="BO7" s="39">
        <v>1280.76</v>
      </c>
      <c r="BP7" s="39">
        <v>44.86</v>
      </c>
      <c r="BQ7" s="39">
        <v>48.09</v>
      </c>
      <c r="BR7" s="39">
        <v>50.4</v>
      </c>
      <c r="BS7" s="39">
        <v>49.97</v>
      </c>
      <c r="BT7" s="39">
        <v>52.99</v>
      </c>
      <c r="BU7" s="39">
        <v>19.77</v>
      </c>
      <c r="BV7" s="39">
        <v>34.25</v>
      </c>
      <c r="BW7" s="39">
        <v>46.48</v>
      </c>
      <c r="BX7" s="39">
        <v>40.6</v>
      </c>
      <c r="BY7" s="39">
        <v>56.04</v>
      </c>
      <c r="BZ7" s="39">
        <v>53.06</v>
      </c>
      <c r="CA7" s="39">
        <v>345.2</v>
      </c>
      <c r="CB7" s="39">
        <v>323.45999999999998</v>
      </c>
      <c r="CC7" s="39">
        <v>318.35000000000002</v>
      </c>
      <c r="CD7" s="39">
        <v>319.56</v>
      </c>
      <c r="CE7" s="39">
        <v>307.63</v>
      </c>
      <c r="CF7" s="39">
        <v>878.73</v>
      </c>
      <c r="CG7" s="39">
        <v>501.18</v>
      </c>
      <c r="CH7" s="39">
        <v>376.61</v>
      </c>
      <c r="CI7" s="39">
        <v>440.03</v>
      </c>
      <c r="CJ7" s="39">
        <v>304.35000000000002</v>
      </c>
      <c r="CK7" s="39">
        <v>314.83</v>
      </c>
      <c r="CL7" s="39">
        <v>50.67</v>
      </c>
      <c r="CM7" s="39">
        <v>51.15</v>
      </c>
      <c r="CN7" s="39">
        <v>52.48</v>
      </c>
      <c r="CO7" s="39">
        <v>48.22</v>
      </c>
      <c r="CP7" s="39">
        <v>48.23</v>
      </c>
      <c r="CQ7" s="39">
        <v>57.17</v>
      </c>
      <c r="CR7" s="39">
        <v>57.55</v>
      </c>
      <c r="CS7" s="39">
        <v>57.43</v>
      </c>
      <c r="CT7" s="39">
        <v>57.29</v>
      </c>
      <c r="CU7" s="39">
        <v>55.9</v>
      </c>
      <c r="CV7" s="39">
        <v>56.28</v>
      </c>
      <c r="CW7" s="39">
        <v>76.84</v>
      </c>
      <c r="CX7" s="39">
        <v>75.08</v>
      </c>
      <c r="CY7" s="39">
        <v>70.28</v>
      </c>
      <c r="CZ7" s="39">
        <v>75.239999999999995</v>
      </c>
      <c r="DA7" s="39">
        <v>75.540000000000006</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0.46</v>
      </c>
      <c r="EJ7" s="39">
        <v>0.8</v>
      </c>
      <c r="EK7" s="39">
        <v>0.69</v>
      </c>
      <c r="EL7" s="39">
        <v>0.65</v>
      </c>
      <c r="EM7" s="39">
        <v>0.53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2018-02-27T08:09:53Z</cp:lastPrinted>
  <dcterms:created xsi:type="dcterms:W3CDTF">2017-12-25T01:45:47Z</dcterms:created>
  <dcterms:modified xsi:type="dcterms:W3CDTF">2018-02-27T08:09:55Z</dcterms:modified>
  <cp:category/>
</cp:coreProperties>
</file>