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05_市町村公営企業\03_公営企業決算統計\03 経営比較分析表\Ｈ29年度\04 分析依頼\05 県HP掲載用\16 伯耆町　〇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S6" i="5"/>
  <c r="R6" i="5"/>
  <c r="Q6" i="5"/>
  <c r="W10" i="4" s="1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D10" i="4"/>
  <c r="I10" i="4"/>
  <c r="AT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<sst xmlns="http://schemas.openxmlformats.org/spreadsheetml/2006/main" count="240" uniqueCount="125">
  <si>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</si>
  <si>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</si>
  <si>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</si>
  <si>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</si>
  <si>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</si>
  <si>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</si>
  <si>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</si>
  <si>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</si>
  <si>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</si>
  <si>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</si>
  <si>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</si>
  <si>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</si>
  <si>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</si>
  <si>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</si>
  <si>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</si>
  <si>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</si>
  <si>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</si>
  <si>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</si>
  <si>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</si>
  <si>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</si>
  <si>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</si>
  <si>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</si>
  <si>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</si>
  <si>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</si>
  <si>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</si>
  <si>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</si>
  <si>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</si>
  <si>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</si>
  <si>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</si>
  <si>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</si>
  <si>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</si>
  <si>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</si>
  <si>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</si>
  <si>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</si>
  <si>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</si>
  <si>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</si>
  <si>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</si>
  <si>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</si>
  <si>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</si>
  <si>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</si>
  <si>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</si>
  <si>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</si>
  <si>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</si>
  <si>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</si>
  <si>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</si>
  <si>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</si>
  <si>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</si>
  <si>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</si>
  <si>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</si>
  <si>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</si>
  <si>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</si>
  <si>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</si>
  <si>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</si>
  <si>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</si>
  <si>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</si>
  <si>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</si>
  <si>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</si>
  <si>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</si>
  <si>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</si>
  <si>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</si>
  <si>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</si>
  <si>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</si>
  <si>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</si>
  <si>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</si>
  <si>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</si>
  <si>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</si>
  <si>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</si>
  <si>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</si>
  <si>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</si>
  <si>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</si>
  <si>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</si>
  <si>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</si>
  <si>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</si>
  <si>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</si>
  <si>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</si>
  <si>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</si>
  <si>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</si>
  <si>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</si>
  <si>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</si>
  <si>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</si>
  <si>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</si>
  <si>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</si>
  <si>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</si>
  <si>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</si>
  <si>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</si>
  <si>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</si>
  <si>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</si>
  <si>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</si>
  <si>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</si>
  <si>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</si>
  <si>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</si>
  <si>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</si>
  <si>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</si>
  <si>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</si>
  <si>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</si>
  <si>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</si>
  <si>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</si>
  <si>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</si>
  <si>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</si>
  <si>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</si>
  <si>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</si>
  <si>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</si>
  <si>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</si>
  <si>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</si>
  <si>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</si>
  <si>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</si>
  <si>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</si>
  <si>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</si>
  <si>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</si>
  <si>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鳥取県　伯耆町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</si>
  <si>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</si>
  <si>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</si>
  <si>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</si>
  <si>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</si>
  <si>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</si>
  <si>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</si>
  <si>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</si>
  <si>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</si>
  <si>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</si>
  <si>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</si>
  <si>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</si>
  <si>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収益的収支比率は100%を下回っており、赤字であることがわかる。⑤経費回収率は100%を下回っているものの、全国平均、類似団体と比べると高い値を示しており、比較的健全経営ができていると判断される。⑦施設利用率は全国平均、類似団体を大きく上回っており、比較的施設を適正に稼動できているといえる。⑧水洗化率も全国平均、類似団体を上回っている。今後も施設の管理・整備を計画的に行い、これらの指標を100%に近づけていけるよう努めたい。</t>
    <rPh sb="14" eb="16">
      <t>シタマワ</t>
    </rPh>
    <rPh sb="21" eb="23">
      <t>アカジ</t>
    </rPh>
    <rPh sb="55" eb="57">
      <t>ゼンコク</t>
    </rPh>
    <rPh sb="57" eb="59">
      <t>ヘイキン</t>
    </rPh>
    <rPh sb="65" eb="66">
      <t>クラ</t>
    </rPh>
    <rPh sb="106" eb="108">
      <t>ゼンコク</t>
    </rPh>
    <rPh sb="108" eb="110">
      <t>ヘイキン</t>
    </rPh>
    <rPh sb="153" eb="155">
      <t>ゼンコク</t>
    </rPh>
    <rPh sb="155" eb="157">
      <t>ヘイキン</t>
    </rPh>
    <phoneticPr fontId="7"/>
  </si>
  <si>
    <t>③　類似団体平均を下回っている。
　特定環境保全公共下水道事業の管渠については、法定耐用年数が経過するまで期間があるため、計画的な更新が必要な時期は未定である。</t>
    <phoneticPr fontId="7"/>
  </si>
  <si>
    <t xml:space="preserve">経営状況に関しては、大きな問題は見受けられない。収支比率等は100%を下回っており健全経営ができているとはいえないが、特定環境保全公共下水道事業は全国的にこの傾向にあり、また本町においては他団体と比較して良好な値を示している。企業債残高も徐々に減っていると考えられる。
 しかし、平成２４年度から長寿命化事業(施設）を実施しているため起債額が増加する見込み。
　固定資産の管理を適正に行い、必要な時期に必要な更新ができるよう注意したい。
</t>
    <rPh sb="155" eb="157">
      <t>シセツ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</si>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</sst>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865744"/>
        <c:axId val="32786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865744"/>
        <c:axId val="327867312"/>
      </c:lineChart>
      <c:dateAx>
        <c:axId val="32786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867312"/>
        <c:crosses val="autoZero"/>
        <c:auto val="1"/>
        <c:lblOffset val="100"/>
        <c:baseTimeUnit val="years"/>
      </c:dateAx>
      <c:valAx>
        <c:axId val="32786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865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89.26</c:v>
                </c:pt>
                <c:pt idx="1">
                  <c:v>89.26</c:v>
                </c:pt>
                <c:pt idx="2">
                  <c:v>89.26</c:v>
                </c:pt>
                <c:pt idx="3">
                  <c:v>90.5</c:v>
                </c:pt>
                <c:pt idx="4">
                  <c:v>91.89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861824"/>
        <c:axId val="327862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36.67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861824"/>
        <c:axId val="327862216"/>
      </c:lineChart>
      <c:dateAx>
        <c:axId val="32786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862216"/>
        <c:crosses val="autoZero"/>
        <c:auto val="1"/>
        <c:lblOffset val="100"/>
        <c:baseTimeUnit val="years"/>
      </c:dateAx>
      <c:valAx>
        <c:axId val="327862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86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83.47</c:v>
                </c:pt>
                <c:pt idx="1">
                  <c:v>85.61</c:v>
                </c:pt>
                <c:pt idx="2">
                  <c:v>86.08</c:v>
                </c:pt>
                <c:pt idx="3">
                  <c:v>87.38</c:v>
                </c:pt>
                <c:pt idx="4">
                  <c:v>89.17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717048"/>
        <c:axId val="328716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71.239999999999995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17048"/>
        <c:axId val="328716264"/>
      </c:lineChart>
      <c:dateAx>
        <c:axId val="328717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716264"/>
        <c:crosses val="autoZero"/>
        <c:auto val="1"/>
        <c:lblOffset val="100"/>
        <c:baseTimeUnit val="years"/>
      </c:dateAx>
      <c:valAx>
        <c:axId val="328716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717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96.49</c:v>
                </c:pt>
                <c:pt idx="1">
                  <c:v>101.95</c:v>
                </c:pt>
                <c:pt idx="2">
                  <c:v>97.62</c:v>
                </c:pt>
                <c:pt idx="3">
                  <c:v>93.28</c:v>
                </c:pt>
                <c:pt idx="4">
                  <c:v>99.33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865352"/>
        <c:axId val="327860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865352"/>
        <c:axId val="327860256"/>
      </c:lineChart>
      <c:dateAx>
        <c:axId val="327865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860256"/>
        <c:crosses val="autoZero"/>
        <c:auto val="1"/>
        <c:lblOffset val="100"/>
        <c:baseTimeUnit val="years"/>
      </c:dateAx>
      <c:valAx>
        <c:axId val="327860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865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864176"/>
        <c:axId val="327860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864176"/>
        <c:axId val="327860648"/>
      </c:lineChart>
      <c:dateAx>
        <c:axId val="32786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860648"/>
        <c:crosses val="autoZero"/>
        <c:auto val="1"/>
        <c:lblOffset val="100"/>
        <c:baseTimeUnit val="years"/>
      </c:dateAx>
      <c:valAx>
        <c:axId val="327860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864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866920"/>
        <c:axId val="32786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866920"/>
        <c:axId val="327862608"/>
      </c:lineChart>
      <c:dateAx>
        <c:axId val="327866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862608"/>
        <c:crosses val="autoZero"/>
        <c:auto val="1"/>
        <c:lblOffset val="100"/>
        <c:baseTimeUnit val="years"/>
      </c:dateAx>
      <c:valAx>
        <c:axId val="32786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866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371312"/>
        <c:axId val="328367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371312"/>
        <c:axId val="328367000"/>
      </c:lineChart>
      <c:dateAx>
        <c:axId val="32837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367000"/>
        <c:crosses val="autoZero"/>
        <c:auto val="1"/>
        <c:lblOffset val="100"/>
        <c:baseTimeUnit val="years"/>
      </c:dateAx>
      <c:valAx>
        <c:axId val="328367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37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364648"/>
        <c:axId val="32836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364648"/>
        <c:axId val="328364256"/>
      </c:lineChart>
      <c:dateAx>
        <c:axId val="328364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364256"/>
        <c:crosses val="autoZero"/>
        <c:auto val="1"/>
        <c:lblOffset val="100"/>
        <c:baseTimeUnit val="years"/>
      </c:dateAx>
      <c:valAx>
        <c:axId val="328364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364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1683.69</c:v>
                </c:pt>
                <c:pt idx="1">
                  <c:v>1614.49</c:v>
                </c:pt>
                <c:pt idx="2">
                  <c:v>1441.1</c:v>
                </c:pt>
                <c:pt idx="3">
                  <c:v>418.97</c:v>
                </c:pt>
                <c:pt idx="4">
                  <c:v>284.05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367784"/>
        <c:axId val="328368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1716.82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367784"/>
        <c:axId val="328368176"/>
      </c:lineChart>
      <c:dateAx>
        <c:axId val="328367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368176"/>
        <c:crosses val="autoZero"/>
        <c:auto val="1"/>
        <c:lblOffset val="100"/>
        <c:baseTimeUnit val="years"/>
      </c:dateAx>
      <c:valAx>
        <c:axId val="328368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367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81.62</c:v>
                </c:pt>
                <c:pt idx="1">
                  <c:v>100.67</c:v>
                </c:pt>
                <c:pt idx="2">
                  <c:v>90.46</c:v>
                </c:pt>
                <c:pt idx="3">
                  <c:v>86.86</c:v>
                </c:pt>
                <c:pt idx="4">
                  <c:v>97.65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366608"/>
        <c:axId val="32836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51.73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366608"/>
        <c:axId val="328365824"/>
      </c:lineChart>
      <c:dateAx>
        <c:axId val="328366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365824"/>
        <c:crosses val="autoZero"/>
        <c:auto val="1"/>
        <c:lblOffset val="100"/>
        <c:baseTimeUnit val="years"/>
      </c:dateAx>
      <c:valAx>
        <c:axId val="32836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366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215.77</c:v>
                </c:pt>
                <c:pt idx="1">
                  <c:v>172.62</c:v>
                </c:pt>
                <c:pt idx="2">
                  <c:v>195.06</c:v>
                </c:pt>
                <c:pt idx="3">
                  <c:v>206.32</c:v>
                </c:pt>
                <c:pt idx="4">
                  <c:v>179.67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366216"/>
        <c:axId val="328369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310.47000000000003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366216"/>
        <c:axId val="328369352"/>
      </c:lineChart>
      <c:dateAx>
        <c:axId val="328366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369352"/>
        <c:crosses val="autoZero"/>
        <c:auto val="1"/>
        <c:lblOffset val="100"/>
        <c:baseTimeUnit val="years"/>
      </c:dateAx>
      <c:valAx>
        <c:axId val="328369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366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D9" sqref="AD9:AJ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鳥取県　伯耆町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11259</v>
      </c>
      <c r="AM8" s="50"/>
      <c r="AN8" s="50"/>
      <c r="AO8" s="50"/>
      <c r="AP8" s="50"/>
      <c r="AQ8" s="50"/>
      <c r="AR8" s="50"/>
      <c r="AS8" s="50"/>
      <c r="AT8" s="45">
        <f>データ!T6</f>
        <v>139.44</v>
      </c>
      <c r="AU8" s="45"/>
      <c r="AV8" s="45"/>
      <c r="AW8" s="45"/>
      <c r="AX8" s="45"/>
      <c r="AY8" s="45"/>
      <c r="AZ8" s="45"/>
      <c r="BA8" s="45"/>
      <c r="BB8" s="45">
        <f>データ!U6</f>
        <v>80.739999999999995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40.869999999999997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3888</v>
      </c>
      <c r="AE10" s="50"/>
      <c r="AF10" s="50"/>
      <c r="AG10" s="50"/>
      <c r="AH10" s="50"/>
      <c r="AI10" s="50"/>
      <c r="AJ10" s="50"/>
      <c r="AK10" s="2"/>
      <c r="AL10" s="50">
        <f>データ!V6</f>
        <v>4589</v>
      </c>
      <c r="AM10" s="50"/>
      <c r="AN10" s="50"/>
      <c r="AO10" s="50"/>
      <c r="AP10" s="50"/>
      <c r="AQ10" s="50"/>
      <c r="AR10" s="50"/>
      <c r="AS10" s="50"/>
      <c r="AT10" s="45">
        <f>データ!W6</f>
        <v>1.42</v>
      </c>
      <c r="AU10" s="45"/>
      <c r="AV10" s="45"/>
      <c r="AW10" s="45"/>
      <c r="AX10" s="45"/>
      <c r="AY10" s="45"/>
      <c r="AZ10" s="45"/>
      <c r="BA10" s="45"/>
      <c r="BB10" s="45">
        <f>データ!X6</f>
        <v>3231.69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121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55</v>
      </c>
      <c r="N86" s="26" t="s">
        <v>55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313904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鳥取県　伯耆町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40.869999999999997</v>
      </c>
      <c r="Q6" s="34">
        <f t="shared" si="3"/>
        <v>100</v>
      </c>
      <c r="R6" s="34">
        <f t="shared" si="3"/>
        <v>3888</v>
      </c>
      <c r="S6" s="34">
        <f t="shared" si="3"/>
        <v>11259</v>
      </c>
      <c r="T6" s="34">
        <f t="shared" si="3"/>
        <v>139.44</v>
      </c>
      <c r="U6" s="34">
        <f t="shared" si="3"/>
        <v>80.739999999999995</v>
      </c>
      <c r="V6" s="34">
        <f t="shared" si="3"/>
        <v>4589</v>
      </c>
      <c r="W6" s="34">
        <f t="shared" si="3"/>
        <v>1.42</v>
      </c>
      <c r="X6" s="34">
        <f t="shared" si="3"/>
        <v>3231.69</v>
      </c>
      <c r="Y6" s="35">
        <f>IF(Y7="",NA(),Y7)</f>
        <v>96.49</v>
      </c>
      <c r="Z6" s="35">
        <f t="shared" ref="Z6:AH6" si="4">IF(Z7="",NA(),Z7)</f>
        <v>101.95</v>
      </c>
      <c r="AA6" s="35">
        <f t="shared" si="4"/>
        <v>97.62</v>
      </c>
      <c r="AB6" s="35">
        <f t="shared" si="4"/>
        <v>93.28</v>
      </c>
      <c r="AC6" s="35">
        <f t="shared" si="4"/>
        <v>99.33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1683.69</v>
      </c>
      <c r="BG6" s="35">
        <f t="shared" ref="BG6:BO6" si="7">IF(BG7="",NA(),BG7)</f>
        <v>1614.49</v>
      </c>
      <c r="BH6" s="35">
        <f t="shared" si="7"/>
        <v>1441.1</v>
      </c>
      <c r="BI6" s="35">
        <f t="shared" si="7"/>
        <v>418.97</v>
      </c>
      <c r="BJ6" s="35">
        <f t="shared" si="7"/>
        <v>284.05</v>
      </c>
      <c r="BK6" s="35">
        <f t="shared" si="7"/>
        <v>1716.82</v>
      </c>
      <c r="BL6" s="35">
        <f t="shared" si="7"/>
        <v>1569.13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81.62</v>
      </c>
      <c r="BR6" s="35">
        <f t="shared" ref="BR6:BZ6" si="8">IF(BR7="",NA(),BR7)</f>
        <v>100.67</v>
      </c>
      <c r="BS6" s="35">
        <f t="shared" si="8"/>
        <v>90.46</v>
      </c>
      <c r="BT6" s="35">
        <f t="shared" si="8"/>
        <v>86.86</v>
      </c>
      <c r="BU6" s="35">
        <f t="shared" si="8"/>
        <v>97.65</v>
      </c>
      <c r="BV6" s="35">
        <f t="shared" si="8"/>
        <v>51.73</v>
      </c>
      <c r="BW6" s="35">
        <f t="shared" si="8"/>
        <v>64.63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215.77</v>
      </c>
      <c r="CC6" s="35">
        <f t="shared" ref="CC6:CK6" si="9">IF(CC7="",NA(),CC7)</f>
        <v>172.62</v>
      </c>
      <c r="CD6" s="35">
        <f t="shared" si="9"/>
        <v>195.06</v>
      </c>
      <c r="CE6" s="35">
        <f t="shared" si="9"/>
        <v>206.32</v>
      </c>
      <c r="CF6" s="35">
        <f t="shared" si="9"/>
        <v>179.67</v>
      </c>
      <c r="CG6" s="35">
        <f t="shared" si="9"/>
        <v>310.47000000000003</v>
      </c>
      <c r="CH6" s="35">
        <f t="shared" si="9"/>
        <v>245.75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89.26</v>
      </c>
      <c r="CN6" s="35">
        <f t="shared" ref="CN6:CV6" si="10">IF(CN7="",NA(),CN7)</f>
        <v>89.26</v>
      </c>
      <c r="CO6" s="35">
        <f t="shared" si="10"/>
        <v>89.26</v>
      </c>
      <c r="CP6" s="35">
        <f t="shared" si="10"/>
        <v>90.5</v>
      </c>
      <c r="CQ6" s="35">
        <f t="shared" si="10"/>
        <v>91.89</v>
      </c>
      <c r="CR6" s="35">
        <f t="shared" si="10"/>
        <v>36.67</v>
      </c>
      <c r="CS6" s="35">
        <f t="shared" si="10"/>
        <v>43.65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83.47</v>
      </c>
      <c r="CY6" s="35">
        <f t="shared" ref="CY6:DG6" si="11">IF(CY7="",NA(),CY7)</f>
        <v>85.61</v>
      </c>
      <c r="CZ6" s="35">
        <f t="shared" si="11"/>
        <v>86.08</v>
      </c>
      <c r="DA6" s="35">
        <f t="shared" si="11"/>
        <v>87.38</v>
      </c>
      <c r="DB6" s="35">
        <f t="shared" si="11"/>
        <v>89.17</v>
      </c>
      <c r="DC6" s="35">
        <f t="shared" si="11"/>
        <v>71.239999999999995</v>
      </c>
      <c r="DD6" s="35">
        <f t="shared" si="11"/>
        <v>82.2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0.05</v>
      </c>
      <c r="EK6" s="35">
        <f t="shared" si="14"/>
        <v>0.05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>
      <c r="A7" s="28"/>
      <c r="B7" s="37">
        <v>2016</v>
      </c>
      <c r="C7" s="37">
        <v>313904</v>
      </c>
      <c r="D7" s="37">
        <v>47</v>
      </c>
      <c r="E7" s="37">
        <v>17</v>
      </c>
      <c r="F7" s="37">
        <v>4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40.869999999999997</v>
      </c>
      <c r="Q7" s="38">
        <v>100</v>
      </c>
      <c r="R7" s="38">
        <v>3888</v>
      </c>
      <c r="S7" s="38">
        <v>11259</v>
      </c>
      <c r="T7" s="38">
        <v>139.44</v>
      </c>
      <c r="U7" s="38">
        <v>80.739999999999995</v>
      </c>
      <c r="V7" s="38">
        <v>4589</v>
      </c>
      <c r="W7" s="38">
        <v>1.42</v>
      </c>
      <c r="X7" s="38">
        <v>3231.69</v>
      </c>
      <c r="Y7" s="38">
        <v>96.49</v>
      </c>
      <c r="Z7" s="38">
        <v>101.95</v>
      </c>
      <c r="AA7" s="38">
        <v>97.62</v>
      </c>
      <c r="AB7" s="38">
        <v>93.28</v>
      </c>
      <c r="AC7" s="38">
        <v>99.33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1683.69</v>
      </c>
      <c r="BG7" s="38">
        <v>1614.49</v>
      </c>
      <c r="BH7" s="38">
        <v>1441.1</v>
      </c>
      <c r="BI7" s="38">
        <v>418.97</v>
      </c>
      <c r="BJ7" s="38">
        <v>284.05</v>
      </c>
      <c r="BK7" s="38">
        <v>1716.82</v>
      </c>
      <c r="BL7" s="38">
        <v>1569.13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81.62</v>
      </c>
      <c r="BR7" s="38">
        <v>100.67</v>
      </c>
      <c r="BS7" s="38">
        <v>90.46</v>
      </c>
      <c r="BT7" s="38">
        <v>86.86</v>
      </c>
      <c r="BU7" s="38">
        <v>97.65</v>
      </c>
      <c r="BV7" s="38">
        <v>51.73</v>
      </c>
      <c r="BW7" s="38">
        <v>64.63</v>
      </c>
      <c r="BX7" s="38">
        <v>66.56</v>
      </c>
      <c r="BY7" s="38">
        <v>66.22</v>
      </c>
      <c r="BZ7" s="38">
        <v>69.87</v>
      </c>
      <c r="CA7" s="38">
        <v>69.8</v>
      </c>
      <c r="CB7" s="38">
        <v>215.77</v>
      </c>
      <c r="CC7" s="38">
        <v>172.62</v>
      </c>
      <c r="CD7" s="38">
        <v>195.06</v>
      </c>
      <c r="CE7" s="38">
        <v>206.32</v>
      </c>
      <c r="CF7" s="38">
        <v>179.67</v>
      </c>
      <c r="CG7" s="38">
        <v>310.47000000000003</v>
      </c>
      <c r="CH7" s="38">
        <v>245.75</v>
      </c>
      <c r="CI7" s="38">
        <v>244.29</v>
      </c>
      <c r="CJ7" s="38">
        <v>246.72</v>
      </c>
      <c r="CK7" s="38">
        <v>234.96</v>
      </c>
      <c r="CL7" s="38">
        <v>232.54</v>
      </c>
      <c r="CM7" s="38">
        <v>89.26</v>
      </c>
      <c r="CN7" s="38">
        <v>89.26</v>
      </c>
      <c r="CO7" s="38">
        <v>89.26</v>
      </c>
      <c r="CP7" s="38">
        <v>90.5</v>
      </c>
      <c r="CQ7" s="38">
        <v>91.89</v>
      </c>
      <c r="CR7" s="38">
        <v>36.67</v>
      </c>
      <c r="CS7" s="38">
        <v>43.65</v>
      </c>
      <c r="CT7" s="38">
        <v>43.58</v>
      </c>
      <c r="CU7" s="38">
        <v>41.35</v>
      </c>
      <c r="CV7" s="38">
        <v>42.9</v>
      </c>
      <c r="CW7" s="38">
        <v>42.17</v>
      </c>
      <c r="CX7" s="38">
        <v>83.47</v>
      </c>
      <c r="CY7" s="38">
        <v>85.61</v>
      </c>
      <c r="CZ7" s="38">
        <v>86.08</v>
      </c>
      <c r="DA7" s="38">
        <v>87.38</v>
      </c>
      <c r="DB7" s="38">
        <v>89.17</v>
      </c>
      <c r="DC7" s="38">
        <v>71.239999999999995</v>
      </c>
      <c r="DD7" s="38">
        <v>82.2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0.05</v>
      </c>
      <c r="EK7" s="38">
        <v>0.05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cp:lastPrinted>2018-02-27T08:06:24Z</cp:lastPrinted>
  <dcterms:created xsi:type="dcterms:W3CDTF">2017-12-25T02:21:30Z</dcterms:created>
  <dcterms:modified xsi:type="dcterms:W3CDTF">2018-02-27T08:06:26Z</dcterms:modified>
  <cp:category/>
</cp:coreProperties>
</file>