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自治振興課H24以降\05_市町村公営企業\03_公営企業決算統計\03 経営比較分析表\Ｈ29年度\04 分析依頼\05 県HP掲載用\10 湯梨浜町　〇\"/>
    </mc:Choice>
  </mc:AlternateContent>
  <workbookProtection workbookPassword="B319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6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AT10" i="4" s="1"/>
  <c r="V6" i="5"/>
  <c r="AL10" i="4" s="1"/>
  <c r="U6" i="5"/>
  <c r="BB8" i="4" s="1"/>
  <c r="T6" i="5"/>
  <c r="S6" i="5"/>
  <c r="AL8" i="4" s="1"/>
  <c r="R6" i="5"/>
  <c r="AD10" i="4" s="1"/>
  <c r="Q6" i="5"/>
  <c r="W10" i="4" s="1"/>
  <c r="P6" i="5"/>
  <c r="O6" i="5"/>
  <c r="N6" i="5"/>
  <c r="B10" i="4" s="1"/>
  <c r="M6" i="5"/>
  <c r="L6" i="5"/>
  <c r="W8" i="4" s="1"/>
  <c r="K6" i="5"/>
  <c r="J6" i="5"/>
  <c r="I6" i="5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I86" i="4"/>
  <c r="H86" i="4"/>
  <c r="P10" i="4"/>
  <c r="I10" i="4"/>
  <c r="AT8" i="4"/>
  <c r="P8" i="4"/>
  <c r="I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<sst xmlns="http://schemas.openxmlformats.org/spreadsheetml/2006/main" count="240" uniqueCount="124">
  <si>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</si>
  <si>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</si>
  <si>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</si>
  <si>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</si>
  <si>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</si>
  <si>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</si>
  <si>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</si>
  <si>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</si>
  <si>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</si>
  <si>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</si>
  <si>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</si>
  <si>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</si>
  <si>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</si>
  <si>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</si>
  <si>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</si>
  <si>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t>有収率(％)</t>
    <rPh sb="0" eb="1">
      <t>ユウ</t>
    </rPh>
    <rPh sb="1" eb="3">
      <t>シュウリツ</t>
    </rPh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</si>
  <si>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</si>
  <si>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処理区域内人口(人)</t>
    <rPh sb="0" eb="2">
      <t>ショリ</t>
    </rPh>
    <rPh sb="2" eb="5">
      <t>クイキナイ</t>
    </rPh>
    <phoneticPr fontId="7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</si>
  <si>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7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</si>
  <si>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</si>
  <si>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</si>
  <si>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</si>
  <si>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</si>
  <si>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</si>
  <si>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</si>
  <si>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</si>
  <si>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</si>
  <si>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「単年度の収支」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</si>
  <si>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</si>
  <si>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</si>
  <si>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</si>
  <si>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</si>
  <si>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</si>
  <si>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</si>
  <si>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</si>
  <si>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「使用料対象の捕捉」</t>
    <rPh sb="1" eb="4">
      <t>シヨウリョウ</t>
    </rPh>
    <rPh sb="4" eb="6">
      <t>タイショウ</t>
    </rPh>
    <rPh sb="7" eb="9">
      <t>ホソク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</si>
  <si>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</si>
  <si>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</si>
  <si>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</si>
  <si>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「管渠の経年化の状況」</t>
    <rPh sb="4" eb="7">
      <t>ケイネンカ</t>
    </rPh>
    <rPh sb="8" eb="10">
      <t>ジョウキョウ</t>
    </rPh>
    <phoneticPr fontId="7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</si>
  <si>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7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</si>
  <si>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7"/>
  </si>
  <si>
    <t>※　平成24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</si>
  <si>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</si>
  <si>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</si>
  <si>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</si>
  <si>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</si>
  <si>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</si>
  <si>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</si>
  <si>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</si>
  <si>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</si>
  <si>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</si>
  <si>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</si>
  <si>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</si>
  <si>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</si>
  <si>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-</t>
    <phoneticPr fontId="7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</si>
  <si>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</si>
  <si>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</si>
  <si>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</si>
  <si>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</si>
  <si>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</si>
  <si>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</si>
  <si>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</si>
  <si>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</si>
  <si>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</si>
  <si>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</si>
  <si>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</si>
  <si>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中項目</t>
    <rPh sb="0" eb="1">
      <t>チュウ</t>
    </rPh>
    <rPh sb="1" eb="3">
      <t>コウモク</t>
    </rPh>
    <phoneticPr fontId="7"/>
  </si>
  <si>
    <t>①収益的収支比率(％)</t>
    <rPh sb="1" eb="4">
      <t>シュウエキテキ</t>
    </rPh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</si>
  <si>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</si>
  <si>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</si>
  <si>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④企業債残高対事業規模比率(％)</t>
    <phoneticPr fontId="7"/>
  </si>
  <si>
    <t>⑤経費回収率(％)</t>
    <phoneticPr fontId="7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</si>
  <si>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</si>
  <si>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</si>
  <si>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⑧水洗化率(％)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</si>
  <si>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</si>
  <si>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②管渠老朽化率(％)</t>
    <phoneticPr fontId="7"/>
  </si>
  <si>
    <t>③管渠改善率(％)</t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</si>
  <si>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</si>
  <si>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</si>
  <si>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</si>
  <si>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</si>
  <si>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</si>
  <si>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</si>
  <si>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</si>
  <si>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</si>
  <si>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</si>
  <si>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有収率</t>
    <rPh sb="0" eb="1">
      <t>ユウ</t>
    </rPh>
    <rPh sb="1" eb="3">
      <t>シュウリツ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</si>
  <si>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</si>
  <si>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</si>
  <si>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</si>
  <si>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</si>
  <si>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処理区域内人口</t>
  </si>
  <si>
    <t>処理区域面積</t>
  </si>
  <si>
    <t>処理区域内人口密度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</si>
  <si>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</si>
  <si>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</si>
  <si>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</si>
  <si>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</si>
  <si>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</si>
  <si>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</si>
  <si>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</si>
  <si>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</si>
  <si>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</si>
  <si>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</si>
  <si>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</si>
  <si>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</si>
  <si>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鳥取県　湯梨浜町</t>
  </si>
  <si>
    <t>法非適用</t>
  </si>
  <si>
    <t>下水道事業</t>
  </si>
  <si>
    <t>小規模集合排水処理</t>
  </si>
  <si>
    <t>I2</t>
  </si>
  <si>
    <t>-</t>
  </si>
  <si>
    <t>該当数値なし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</si>
  <si>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</si>
  <si>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</si>
  <si>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</si>
  <si>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</si>
  <si>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</si>
  <si>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　現在、老朽化の現状はない。
　しかし、今後、水処理施設設備及び管渠の老朽化により、改修の必要が生じるものと考えられる。</t>
    <phoneticPr fontId="4"/>
  </si>
  <si>
    <t>　今後、老朽化する処理場・管渠などの更新を控えており、より一層の経営の健全化・効率性のためには、他の下水道３事業を含めた料金体系の見直しが必要である。
　また、地理的状況により、他の下水道３事業との統合化は極めて困難である。
　さらには、契約・購入方法などを見直し、費用の削減に努める。</t>
    <phoneticPr fontId="4"/>
  </si>
  <si>
    <t>　整備が完成しており、業務の主体はほとんど維持管理のみとなっている。
　収益的収支比率は増加、企業債残高対事業規模比率は減少、経費回収率は増加、汚水処理原価は減少、施設利用率は据置、水洗率は以前より100％である。</t>
    <rPh sb="44" eb="45">
      <t>ゾウ</t>
    </rPh>
    <rPh sb="45" eb="46">
      <t>カ</t>
    </rPh>
    <rPh sb="69" eb="71">
      <t>ゾウカ</t>
    </rPh>
    <rPh sb="79" eb="81">
      <t>ゲンショウ</t>
    </rPh>
    <phoneticPr fontId="4"/>
  </si>
  <si>
    <t>非設置</t>
    <rPh sb="0" eb="1">
      <t>ヒ</t>
    </rPh>
    <rPh sb="1" eb="3">
      <t>セッチ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</si>
</sst>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2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4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 applyProtection="1">
      <alignment vertical="center"/>
      <protection hidden="1"/>
    </xf>
    <xf numFmtId="0" fontId="16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179" fontId="2" fillId="0" borderId="0" xfId="1" applyNumberFormat="1">
      <alignment vertical="center"/>
    </xf>
    <xf numFmtId="0" fontId="2" fillId="2" borderId="2" xfId="1" applyFill="1" applyBorder="1">
      <alignment vertical="center"/>
    </xf>
    <xf numFmtId="180" fontId="2" fillId="0" borderId="2" xfId="1" applyNumberFormat="1" applyBorder="1">
      <alignment vertical="center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>
      <alignment horizontal="center" vertical="center" shrinkToFit="1"/>
    </xf>
    <xf numFmtId="177" fontId="5" fillId="0" borderId="2" xfId="1" applyNumberFormat="1" applyFont="1" applyBorder="1" applyAlignment="1" applyProtection="1">
      <alignment horizontal="center" vertical="center"/>
      <protection hidden="1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/>
      <protection hidden="1"/>
    </xf>
    <xf numFmtId="0" fontId="5" fillId="0" borderId="2" xfId="1" applyNumberFormat="1" applyFont="1" applyBorder="1" applyAlignment="1" applyProtection="1">
      <alignment horizontal="center" vertical="center"/>
      <protection locked="0"/>
    </xf>
    <xf numFmtId="176" fontId="5" fillId="0" borderId="2" xfId="1" applyNumberFormat="1" applyFont="1" applyBorder="1" applyAlignment="1" applyProtection="1">
      <alignment horizontal="center" vertical="center"/>
      <protection hidden="1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5" fillId="0" borderId="6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7" xfId="1" applyFont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left" vertical="top" wrapText="1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9" xfId="1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</cellXfs>
  <cellStyles count="19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2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1263808"/>
        <c:axId val="251262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;&quot;-&quot;">
                  <c:v>0.01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1263808"/>
        <c:axId val="251262240"/>
      </c:lineChart>
      <c:dateAx>
        <c:axId val="2512638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51262240"/>
        <c:crosses val="autoZero"/>
        <c:auto val="1"/>
        <c:lblOffset val="100"/>
        <c:baseTimeUnit val="years"/>
      </c:dateAx>
      <c:valAx>
        <c:axId val="251262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1263808"/>
        <c:crosses val="autoZero"/>
        <c:crossBetween val="between"/>
        <c:majorUnit val="0.01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39.53</c:v>
                </c:pt>
                <c:pt idx="1">
                  <c:v>53.46</c:v>
                </c:pt>
                <c:pt idx="2">
                  <c:v>47.6</c:v>
                </c:pt>
                <c:pt idx="3">
                  <c:v>37.07</c:v>
                </c:pt>
                <c:pt idx="4">
                  <c:v>68.36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1689424"/>
        <c:axId val="341691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689424"/>
        <c:axId val="341691776"/>
      </c:lineChart>
      <c:dateAx>
        <c:axId val="3416894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41691776"/>
        <c:crosses val="autoZero"/>
        <c:auto val="1"/>
        <c:lblOffset val="100"/>
        <c:baseTimeUnit val="years"/>
      </c:dateAx>
      <c:valAx>
        <c:axId val="341691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416894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1694128"/>
        <c:axId val="341691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694128"/>
        <c:axId val="341691384"/>
      </c:lineChart>
      <c:dateAx>
        <c:axId val="3416941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41691384"/>
        <c:crosses val="autoZero"/>
        <c:auto val="1"/>
        <c:lblOffset val="100"/>
        <c:baseTimeUnit val="years"/>
      </c:dateAx>
      <c:valAx>
        <c:axId val="341691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416941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1694912"/>
        <c:axId val="3416921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694912"/>
        <c:axId val="341692168"/>
      </c:lineChart>
      <c:dateAx>
        <c:axId val="3416949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41692168"/>
        <c:crosses val="autoZero"/>
        <c:auto val="1"/>
        <c:lblOffset val="100"/>
        <c:baseTimeUnit val="years"/>
      </c:dateAx>
      <c:valAx>
        <c:axId val="3416921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416949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1690208"/>
        <c:axId val="3416882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690208"/>
        <c:axId val="341688248"/>
      </c:lineChart>
      <c:dateAx>
        <c:axId val="3416902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41688248"/>
        <c:crosses val="autoZero"/>
        <c:auto val="1"/>
        <c:lblOffset val="100"/>
        <c:baseTimeUnit val="years"/>
      </c:dateAx>
      <c:valAx>
        <c:axId val="3416882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416902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2322568"/>
        <c:axId val="342322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2322568"/>
        <c:axId val="342322960"/>
      </c:lineChart>
      <c:dateAx>
        <c:axId val="3423225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42322960"/>
        <c:crosses val="autoZero"/>
        <c:auto val="1"/>
        <c:lblOffset val="100"/>
        <c:baseTimeUnit val="years"/>
      </c:dateAx>
      <c:valAx>
        <c:axId val="342322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423225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9770.23</c:v>
                </c:pt>
                <c:pt idx="1">
                  <c:v>9643.65</c:v>
                </c:pt>
                <c:pt idx="2">
                  <c:v>7840.46</c:v>
                </c:pt>
                <c:pt idx="3">
                  <c:v>11682.57</c:v>
                </c:pt>
                <c:pt idx="4">
                  <c:v>4532.16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2325704"/>
        <c:axId val="342319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3055.24</c:v>
                </c:pt>
                <c:pt idx="1">
                  <c:v>2574.4699999999998</c:v>
                </c:pt>
                <c:pt idx="2">
                  <c:v>2784</c:v>
                </c:pt>
                <c:pt idx="3">
                  <c:v>2464.06</c:v>
                </c:pt>
                <c:pt idx="4">
                  <c:v>1914.94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2325704"/>
        <c:axId val="342319824"/>
      </c:lineChart>
      <c:dateAx>
        <c:axId val="3423257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42319824"/>
        <c:crosses val="autoZero"/>
        <c:auto val="1"/>
        <c:lblOffset val="100"/>
        <c:baseTimeUnit val="years"/>
      </c:dateAx>
      <c:valAx>
        <c:axId val="342319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423257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10.68</c:v>
                </c:pt>
                <c:pt idx="1">
                  <c:v>10.53</c:v>
                </c:pt>
                <c:pt idx="2">
                  <c:v>19.170000000000002</c:v>
                </c:pt>
                <c:pt idx="3">
                  <c:v>14.18</c:v>
                </c:pt>
                <c:pt idx="4">
                  <c:v>45.26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2324920"/>
        <c:axId val="34232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29.25</c:v>
                </c:pt>
                <c:pt idx="1">
                  <c:v>31.04</c:v>
                </c:pt>
                <c:pt idx="2">
                  <c:v>29.21</c:v>
                </c:pt>
                <c:pt idx="3">
                  <c:v>32.909999999999997</c:v>
                </c:pt>
                <c:pt idx="4">
                  <c:v>34.020000000000003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2324920"/>
        <c:axId val="342323744"/>
      </c:lineChart>
      <c:dateAx>
        <c:axId val="3423249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42323744"/>
        <c:crosses val="autoZero"/>
        <c:auto val="1"/>
        <c:lblOffset val="100"/>
        <c:baseTimeUnit val="years"/>
      </c:dateAx>
      <c:valAx>
        <c:axId val="34232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42324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1780.8</c:v>
                </c:pt>
                <c:pt idx="1">
                  <c:v>1716.2</c:v>
                </c:pt>
                <c:pt idx="2">
                  <c:v>1088.3599999999999</c:v>
                </c:pt>
                <c:pt idx="3">
                  <c:v>1382.15</c:v>
                </c:pt>
                <c:pt idx="4">
                  <c:v>430.3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2324528"/>
        <c:axId val="3423210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622.30999999999995</c:v>
                </c:pt>
                <c:pt idx="1">
                  <c:v>589.39</c:v>
                </c:pt>
                <c:pt idx="2">
                  <c:v>620.01</c:v>
                </c:pt>
                <c:pt idx="3">
                  <c:v>561.54</c:v>
                </c:pt>
                <c:pt idx="4">
                  <c:v>553.77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2324528"/>
        <c:axId val="342321000"/>
      </c:lineChart>
      <c:dateAx>
        <c:axId val="3423245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42321000"/>
        <c:crosses val="autoZero"/>
        <c:auto val="1"/>
        <c:lblOffset val="100"/>
        <c:baseTimeUnit val="years"/>
      </c:dateAx>
      <c:valAx>
        <c:axId val="3423210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423245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12.5</c:v>
                </c:pt>
                <c:pt idx="1">
                  <c:v>12.5</c:v>
                </c:pt>
                <c:pt idx="2">
                  <c:v>37.5</c:v>
                </c:pt>
                <c:pt idx="3">
                  <c:v>37.5</c:v>
                </c:pt>
                <c:pt idx="4">
                  <c:v>37.5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2326096"/>
        <c:axId val="3423264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39.119999999999997</c:v>
                </c:pt>
                <c:pt idx="1">
                  <c:v>41.24</c:v>
                </c:pt>
                <c:pt idx="2">
                  <c:v>43.1</c:v>
                </c:pt>
                <c:pt idx="3">
                  <c:v>34.92</c:v>
                </c:pt>
                <c:pt idx="4">
                  <c:v>36.44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2326096"/>
        <c:axId val="342326488"/>
      </c:lineChart>
      <c:dateAx>
        <c:axId val="3423260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42326488"/>
        <c:crosses val="autoZero"/>
        <c:auto val="1"/>
        <c:lblOffset val="100"/>
        <c:baseTimeUnit val="years"/>
      </c:dateAx>
      <c:valAx>
        <c:axId val="3423264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423260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1692560"/>
        <c:axId val="341690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87.79</c:v>
                </c:pt>
                <c:pt idx="1">
                  <c:v>88.34</c:v>
                </c:pt>
                <c:pt idx="2">
                  <c:v>88.02</c:v>
                </c:pt>
                <c:pt idx="3">
                  <c:v>88.64</c:v>
                </c:pt>
                <c:pt idx="4">
                  <c:v>89.93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692560"/>
        <c:axId val="341690992"/>
      </c:lineChart>
      <c:dateAx>
        <c:axId val="3416925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41690992"/>
        <c:crosses val="autoZero"/>
        <c:auto val="1"/>
        <c:lblOffset val="100"/>
        <c:baseTimeUnit val="years"/>
      </c:dateAx>
      <c:valAx>
        <c:axId val="341690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416925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【2,448.19】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【90.08】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【37.13】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【556.04】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【33.55】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="80" zoomScaleNormal="80" workbookViewId="0">
      <selection activeCell="AD9" sqref="AD9:AJ9"/>
    </sheetView>
  </sheetViews>
  <sheetFormatPr defaultColWidth="2.625" defaultRowHeight="13.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</row>
    <row r="3" spans="1:78" ht="9.75" customHeight="1">
      <c r="A3" s="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</row>
    <row r="4" spans="1:78" ht="9.75" customHeight="1">
      <c r="A4" s="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</row>
    <row r="5" spans="1:78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>
      <c r="A6" s="2"/>
      <c r="B6" s="43" t="str">
        <f>データ!H6</f>
        <v>鳥取県　湯梨浜町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>
      <c r="A7" s="2"/>
      <c r="B7" s="44" t="s">
        <v>1</v>
      </c>
      <c r="C7" s="44"/>
      <c r="D7" s="44"/>
      <c r="E7" s="44"/>
      <c r="F7" s="44"/>
      <c r="G7" s="44"/>
      <c r="H7" s="44"/>
      <c r="I7" s="44" t="s">
        <v>2</v>
      </c>
      <c r="J7" s="44"/>
      <c r="K7" s="44"/>
      <c r="L7" s="44"/>
      <c r="M7" s="44"/>
      <c r="N7" s="44"/>
      <c r="O7" s="44"/>
      <c r="P7" s="44" t="s">
        <v>3</v>
      </c>
      <c r="Q7" s="44"/>
      <c r="R7" s="44"/>
      <c r="S7" s="44"/>
      <c r="T7" s="44"/>
      <c r="U7" s="44"/>
      <c r="V7" s="44"/>
      <c r="W7" s="44" t="s">
        <v>4</v>
      </c>
      <c r="X7" s="44"/>
      <c r="Y7" s="44"/>
      <c r="Z7" s="44"/>
      <c r="AA7" s="44"/>
      <c r="AB7" s="44"/>
      <c r="AC7" s="44"/>
      <c r="AD7" s="44" t="s">
        <v>5</v>
      </c>
      <c r="AE7" s="44"/>
      <c r="AF7" s="44"/>
      <c r="AG7" s="44"/>
      <c r="AH7" s="44"/>
      <c r="AI7" s="44"/>
      <c r="AJ7" s="44"/>
      <c r="AK7" s="4"/>
      <c r="AL7" s="44" t="s">
        <v>6</v>
      </c>
      <c r="AM7" s="44"/>
      <c r="AN7" s="44"/>
      <c r="AO7" s="44"/>
      <c r="AP7" s="44"/>
      <c r="AQ7" s="44"/>
      <c r="AR7" s="44"/>
      <c r="AS7" s="44"/>
      <c r="AT7" s="44" t="s">
        <v>7</v>
      </c>
      <c r="AU7" s="44"/>
      <c r="AV7" s="44"/>
      <c r="AW7" s="44"/>
      <c r="AX7" s="44"/>
      <c r="AY7" s="44"/>
      <c r="AZ7" s="44"/>
      <c r="BA7" s="44"/>
      <c r="BB7" s="44" t="s">
        <v>8</v>
      </c>
      <c r="BC7" s="44"/>
      <c r="BD7" s="44"/>
      <c r="BE7" s="44"/>
      <c r="BF7" s="44"/>
      <c r="BG7" s="44"/>
      <c r="BH7" s="44"/>
      <c r="BI7" s="44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>
      <c r="A8" s="2"/>
      <c r="B8" s="48" t="str">
        <f>データ!I6</f>
        <v>法非適用</v>
      </c>
      <c r="C8" s="48"/>
      <c r="D8" s="48"/>
      <c r="E8" s="48"/>
      <c r="F8" s="48"/>
      <c r="G8" s="48"/>
      <c r="H8" s="48"/>
      <c r="I8" s="48" t="str">
        <f>データ!J6</f>
        <v>下水道事業</v>
      </c>
      <c r="J8" s="48"/>
      <c r="K8" s="48"/>
      <c r="L8" s="48"/>
      <c r="M8" s="48"/>
      <c r="N8" s="48"/>
      <c r="O8" s="48"/>
      <c r="P8" s="48" t="str">
        <f>データ!K6</f>
        <v>小規模集合排水処理</v>
      </c>
      <c r="Q8" s="48"/>
      <c r="R8" s="48"/>
      <c r="S8" s="48"/>
      <c r="T8" s="48"/>
      <c r="U8" s="48"/>
      <c r="V8" s="48"/>
      <c r="W8" s="48" t="str">
        <f>データ!L6</f>
        <v>I2</v>
      </c>
      <c r="X8" s="48"/>
      <c r="Y8" s="48"/>
      <c r="Z8" s="48"/>
      <c r="AA8" s="48"/>
      <c r="AB8" s="48"/>
      <c r="AC8" s="48"/>
      <c r="AD8" s="49" t="s">
        <v>123</v>
      </c>
      <c r="AE8" s="49"/>
      <c r="AF8" s="49"/>
      <c r="AG8" s="49"/>
      <c r="AH8" s="49"/>
      <c r="AI8" s="49"/>
      <c r="AJ8" s="49"/>
      <c r="AK8" s="4"/>
      <c r="AL8" s="50">
        <f>データ!S6</f>
        <v>17083</v>
      </c>
      <c r="AM8" s="50"/>
      <c r="AN8" s="50"/>
      <c r="AO8" s="50"/>
      <c r="AP8" s="50"/>
      <c r="AQ8" s="50"/>
      <c r="AR8" s="50"/>
      <c r="AS8" s="50"/>
      <c r="AT8" s="45">
        <f>データ!T6</f>
        <v>77.94</v>
      </c>
      <c r="AU8" s="45"/>
      <c r="AV8" s="45"/>
      <c r="AW8" s="45"/>
      <c r="AX8" s="45"/>
      <c r="AY8" s="45"/>
      <c r="AZ8" s="45"/>
      <c r="BA8" s="45"/>
      <c r="BB8" s="45">
        <f>データ!U6</f>
        <v>219.18</v>
      </c>
      <c r="BC8" s="45"/>
      <c r="BD8" s="45"/>
      <c r="BE8" s="45"/>
      <c r="BF8" s="45"/>
      <c r="BG8" s="45"/>
      <c r="BH8" s="45"/>
      <c r="BI8" s="45"/>
      <c r="BJ8" s="4"/>
      <c r="BK8" s="4"/>
      <c r="BL8" s="46" t="s">
        <v>10</v>
      </c>
      <c r="BM8" s="47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>
      <c r="A9" s="2"/>
      <c r="B9" s="44" t="s">
        <v>12</v>
      </c>
      <c r="C9" s="44"/>
      <c r="D9" s="44"/>
      <c r="E9" s="44"/>
      <c r="F9" s="44"/>
      <c r="G9" s="44"/>
      <c r="H9" s="44"/>
      <c r="I9" s="44" t="s">
        <v>13</v>
      </c>
      <c r="J9" s="44"/>
      <c r="K9" s="44"/>
      <c r="L9" s="44"/>
      <c r="M9" s="44"/>
      <c r="N9" s="44"/>
      <c r="O9" s="44"/>
      <c r="P9" s="44" t="s">
        <v>14</v>
      </c>
      <c r="Q9" s="44"/>
      <c r="R9" s="44"/>
      <c r="S9" s="44"/>
      <c r="T9" s="44"/>
      <c r="U9" s="44"/>
      <c r="V9" s="44"/>
      <c r="W9" s="44" t="s">
        <v>15</v>
      </c>
      <c r="X9" s="44"/>
      <c r="Y9" s="44"/>
      <c r="Z9" s="44"/>
      <c r="AA9" s="44"/>
      <c r="AB9" s="44"/>
      <c r="AC9" s="44"/>
      <c r="AD9" s="44" t="s">
        <v>16</v>
      </c>
      <c r="AE9" s="44"/>
      <c r="AF9" s="44"/>
      <c r="AG9" s="44"/>
      <c r="AH9" s="44"/>
      <c r="AI9" s="44"/>
      <c r="AJ9" s="44"/>
      <c r="AK9" s="4"/>
      <c r="AL9" s="44" t="s">
        <v>17</v>
      </c>
      <c r="AM9" s="44"/>
      <c r="AN9" s="44"/>
      <c r="AO9" s="44"/>
      <c r="AP9" s="44"/>
      <c r="AQ9" s="44"/>
      <c r="AR9" s="44"/>
      <c r="AS9" s="44"/>
      <c r="AT9" s="44" t="s">
        <v>18</v>
      </c>
      <c r="AU9" s="44"/>
      <c r="AV9" s="44"/>
      <c r="AW9" s="44"/>
      <c r="AX9" s="44"/>
      <c r="AY9" s="44"/>
      <c r="AZ9" s="44"/>
      <c r="BA9" s="44"/>
      <c r="BB9" s="44" t="s">
        <v>19</v>
      </c>
      <c r="BC9" s="44"/>
      <c r="BD9" s="44"/>
      <c r="BE9" s="44"/>
      <c r="BF9" s="44"/>
      <c r="BG9" s="44"/>
      <c r="BH9" s="44"/>
      <c r="BI9" s="44"/>
      <c r="BJ9" s="4"/>
      <c r="BK9" s="4"/>
      <c r="BL9" s="51" t="s">
        <v>20</v>
      </c>
      <c r="BM9" s="52"/>
      <c r="BN9" s="11" t="s">
        <v>21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 t="str">
        <f>データ!O6</f>
        <v>該当数値なし</v>
      </c>
      <c r="J10" s="45"/>
      <c r="K10" s="45"/>
      <c r="L10" s="45"/>
      <c r="M10" s="45"/>
      <c r="N10" s="45"/>
      <c r="O10" s="45"/>
      <c r="P10" s="45">
        <f>データ!P6</f>
        <v>0.21</v>
      </c>
      <c r="Q10" s="45"/>
      <c r="R10" s="45"/>
      <c r="S10" s="45"/>
      <c r="T10" s="45"/>
      <c r="U10" s="45"/>
      <c r="V10" s="45"/>
      <c r="W10" s="45">
        <f>データ!Q6</f>
        <v>100</v>
      </c>
      <c r="X10" s="45"/>
      <c r="Y10" s="45"/>
      <c r="Z10" s="45"/>
      <c r="AA10" s="45"/>
      <c r="AB10" s="45"/>
      <c r="AC10" s="45"/>
      <c r="AD10" s="50">
        <f>データ!R6</f>
        <v>3295</v>
      </c>
      <c r="AE10" s="50"/>
      <c r="AF10" s="50"/>
      <c r="AG10" s="50"/>
      <c r="AH10" s="50"/>
      <c r="AI10" s="50"/>
      <c r="AJ10" s="50"/>
      <c r="AK10" s="2"/>
      <c r="AL10" s="50">
        <f>データ!V6</f>
        <v>35</v>
      </c>
      <c r="AM10" s="50"/>
      <c r="AN10" s="50"/>
      <c r="AO10" s="50"/>
      <c r="AP10" s="50"/>
      <c r="AQ10" s="50"/>
      <c r="AR10" s="50"/>
      <c r="AS10" s="50"/>
      <c r="AT10" s="45">
        <f>データ!W6</f>
        <v>0.01</v>
      </c>
      <c r="AU10" s="45"/>
      <c r="AV10" s="45"/>
      <c r="AW10" s="45"/>
      <c r="AX10" s="45"/>
      <c r="AY10" s="45"/>
      <c r="AZ10" s="45"/>
      <c r="BA10" s="45"/>
      <c r="BB10" s="45">
        <f>データ!X6</f>
        <v>3500</v>
      </c>
      <c r="BC10" s="45"/>
      <c r="BD10" s="45"/>
      <c r="BE10" s="45"/>
      <c r="BF10" s="45"/>
      <c r="BG10" s="45"/>
      <c r="BH10" s="45"/>
      <c r="BI10" s="45"/>
      <c r="BJ10" s="2"/>
      <c r="BK10" s="2"/>
      <c r="BL10" s="53" t="s">
        <v>22</v>
      </c>
      <c r="BM10" s="54"/>
      <c r="BN10" s="14" t="s">
        <v>23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5" t="s">
        <v>24</v>
      </c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</row>
    <row r="14" spans="1:78" ht="13.5" customHeight="1">
      <c r="A14" s="2"/>
      <c r="B14" s="57" t="s">
        <v>25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9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69" t="s">
        <v>122</v>
      </c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1"/>
    </row>
    <row r="17" spans="1:78" ht="13.5" customHeight="1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69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1"/>
    </row>
    <row r="18" spans="1:78" ht="13.5" customHeight="1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69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1"/>
    </row>
    <row r="19" spans="1:78" ht="13.5" customHeight="1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69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1"/>
    </row>
    <row r="20" spans="1:78" ht="13.5" customHeight="1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69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1"/>
    </row>
    <row r="21" spans="1:78" ht="13.5" customHeight="1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69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1"/>
    </row>
    <row r="22" spans="1:78" ht="13.5" customHeight="1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69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1"/>
    </row>
    <row r="23" spans="1:78" ht="13.5" customHeight="1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69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1"/>
    </row>
    <row r="24" spans="1:78" ht="13.5" customHeight="1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69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1"/>
    </row>
    <row r="25" spans="1:78" ht="13.5" customHeight="1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69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1"/>
    </row>
    <row r="26" spans="1:78" ht="13.5" customHeight="1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69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1"/>
    </row>
    <row r="27" spans="1:78" ht="13.5" customHeight="1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69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1"/>
    </row>
    <row r="28" spans="1:78" ht="13.5" customHeight="1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69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1"/>
    </row>
    <row r="29" spans="1:78" ht="13.5" customHeight="1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69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1"/>
    </row>
    <row r="30" spans="1:78" ht="13.5" customHeight="1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69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1"/>
    </row>
    <row r="31" spans="1:78" ht="13.5" customHeight="1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69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1"/>
    </row>
    <row r="32" spans="1:78" ht="13.5" customHeight="1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69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1"/>
    </row>
    <row r="33" spans="1:78" ht="13.5" customHeight="1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69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1"/>
    </row>
    <row r="34" spans="1:78" ht="13.5" customHeight="1">
      <c r="A34" s="2"/>
      <c r="B34" s="17"/>
      <c r="C34" s="75" t="s">
        <v>27</v>
      </c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20"/>
      <c r="R34" s="75" t="s">
        <v>28</v>
      </c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20"/>
      <c r="AG34" s="75" t="s">
        <v>29</v>
      </c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20"/>
      <c r="AV34" s="75" t="s">
        <v>30</v>
      </c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19"/>
      <c r="BK34" s="2"/>
      <c r="BL34" s="69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0"/>
      <c r="BX34" s="70"/>
      <c r="BY34" s="70"/>
      <c r="BZ34" s="71"/>
    </row>
    <row r="35" spans="1:78" ht="13.5" customHeight="1">
      <c r="A35" s="2"/>
      <c r="B35" s="17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20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20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20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19"/>
      <c r="BK35" s="2"/>
      <c r="BL35" s="69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X35" s="70"/>
      <c r="BY35" s="70"/>
      <c r="BZ35" s="71"/>
    </row>
    <row r="36" spans="1:78" ht="13.5" customHeight="1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69"/>
      <c r="BM36" s="70"/>
      <c r="BN36" s="70"/>
      <c r="BO36" s="70"/>
      <c r="BP36" s="70"/>
      <c r="BQ36" s="70"/>
      <c r="BR36" s="70"/>
      <c r="BS36" s="70"/>
      <c r="BT36" s="70"/>
      <c r="BU36" s="70"/>
      <c r="BV36" s="70"/>
      <c r="BW36" s="70"/>
      <c r="BX36" s="70"/>
      <c r="BY36" s="70"/>
      <c r="BZ36" s="71"/>
    </row>
    <row r="37" spans="1:78" ht="13.5" customHeight="1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69"/>
      <c r="BM37" s="70"/>
      <c r="BN37" s="70"/>
      <c r="BO37" s="70"/>
      <c r="BP37" s="70"/>
      <c r="BQ37" s="70"/>
      <c r="BR37" s="70"/>
      <c r="BS37" s="70"/>
      <c r="BT37" s="70"/>
      <c r="BU37" s="70"/>
      <c r="BV37" s="70"/>
      <c r="BW37" s="70"/>
      <c r="BX37" s="70"/>
      <c r="BY37" s="70"/>
      <c r="BZ37" s="71"/>
    </row>
    <row r="38" spans="1:78" ht="13.5" customHeight="1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69"/>
      <c r="BM38" s="70"/>
      <c r="BN38" s="70"/>
      <c r="BO38" s="70"/>
      <c r="BP38" s="70"/>
      <c r="BQ38" s="70"/>
      <c r="BR38" s="70"/>
      <c r="BS38" s="70"/>
      <c r="BT38" s="70"/>
      <c r="BU38" s="70"/>
      <c r="BV38" s="70"/>
      <c r="BW38" s="70"/>
      <c r="BX38" s="70"/>
      <c r="BY38" s="70"/>
      <c r="BZ38" s="71"/>
    </row>
    <row r="39" spans="1:78" ht="13.5" customHeight="1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69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1"/>
    </row>
    <row r="40" spans="1:78" ht="13.5" customHeight="1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69"/>
      <c r="BM40" s="70"/>
      <c r="BN40" s="70"/>
      <c r="BO40" s="70"/>
      <c r="BP40" s="70"/>
      <c r="BQ40" s="70"/>
      <c r="BR40" s="70"/>
      <c r="BS40" s="70"/>
      <c r="BT40" s="70"/>
      <c r="BU40" s="70"/>
      <c r="BV40" s="70"/>
      <c r="BW40" s="70"/>
      <c r="BX40" s="70"/>
      <c r="BY40" s="70"/>
      <c r="BZ40" s="71"/>
    </row>
    <row r="41" spans="1:78" ht="13.5" customHeight="1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69"/>
      <c r="BM41" s="70"/>
      <c r="BN41" s="70"/>
      <c r="BO41" s="70"/>
      <c r="BP41" s="70"/>
      <c r="BQ41" s="70"/>
      <c r="BR41" s="70"/>
      <c r="BS41" s="70"/>
      <c r="BT41" s="70"/>
      <c r="BU41" s="70"/>
      <c r="BV41" s="70"/>
      <c r="BW41" s="70"/>
      <c r="BX41" s="70"/>
      <c r="BY41" s="70"/>
      <c r="BZ41" s="71"/>
    </row>
    <row r="42" spans="1:78" ht="13.5" customHeight="1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69"/>
      <c r="BM42" s="70"/>
      <c r="BN42" s="70"/>
      <c r="BO42" s="70"/>
      <c r="BP42" s="70"/>
      <c r="BQ42" s="70"/>
      <c r="BR42" s="70"/>
      <c r="BS42" s="70"/>
      <c r="BT42" s="70"/>
      <c r="BU42" s="70"/>
      <c r="BV42" s="70"/>
      <c r="BW42" s="70"/>
      <c r="BX42" s="70"/>
      <c r="BY42" s="70"/>
      <c r="BZ42" s="71"/>
    </row>
    <row r="43" spans="1:78" ht="13.5" customHeight="1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69"/>
      <c r="BM43" s="70"/>
      <c r="BN43" s="70"/>
      <c r="BO43" s="70"/>
      <c r="BP43" s="70"/>
      <c r="BQ43" s="70"/>
      <c r="BR43" s="70"/>
      <c r="BS43" s="70"/>
      <c r="BT43" s="70"/>
      <c r="BU43" s="70"/>
      <c r="BV43" s="70"/>
      <c r="BW43" s="70"/>
      <c r="BX43" s="70"/>
      <c r="BY43" s="70"/>
      <c r="BZ43" s="71"/>
    </row>
    <row r="44" spans="1:78" ht="13.5" customHeight="1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72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3"/>
      <c r="BX44" s="73"/>
      <c r="BY44" s="73"/>
      <c r="BZ44" s="74"/>
    </row>
    <row r="45" spans="1:78" ht="13.5" customHeight="1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63" t="s">
        <v>31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69" t="s">
        <v>120</v>
      </c>
      <c r="BM47" s="70"/>
      <c r="BN47" s="70"/>
      <c r="BO47" s="70"/>
      <c r="BP47" s="70"/>
      <c r="BQ47" s="70"/>
      <c r="BR47" s="70"/>
      <c r="BS47" s="70"/>
      <c r="BT47" s="70"/>
      <c r="BU47" s="70"/>
      <c r="BV47" s="70"/>
      <c r="BW47" s="70"/>
      <c r="BX47" s="70"/>
      <c r="BY47" s="70"/>
      <c r="BZ47" s="71"/>
    </row>
    <row r="48" spans="1:78" ht="13.5" customHeight="1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69"/>
      <c r="BM48" s="70"/>
      <c r="BN48" s="70"/>
      <c r="BO48" s="70"/>
      <c r="BP48" s="70"/>
      <c r="BQ48" s="70"/>
      <c r="BR48" s="70"/>
      <c r="BS48" s="70"/>
      <c r="BT48" s="70"/>
      <c r="BU48" s="70"/>
      <c r="BV48" s="70"/>
      <c r="BW48" s="70"/>
      <c r="BX48" s="70"/>
      <c r="BY48" s="70"/>
      <c r="BZ48" s="71"/>
    </row>
    <row r="49" spans="1:78" ht="13.5" customHeight="1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69"/>
      <c r="BM49" s="70"/>
      <c r="BN49" s="70"/>
      <c r="BO49" s="70"/>
      <c r="BP49" s="70"/>
      <c r="BQ49" s="70"/>
      <c r="BR49" s="70"/>
      <c r="BS49" s="70"/>
      <c r="BT49" s="70"/>
      <c r="BU49" s="70"/>
      <c r="BV49" s="70"/>
      <c r="BW49" s="70"/>
      <c r="BX49" s="70"/>
      <c r="BY49" s="70"/>
      <c r="BZ49" s="71"/>
    </row>
    <row r="50" spans="1:78" ht="13.5" customHeight="1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69"/>
      <c r="BM50" s="70"/>
      <c r="BN50" s="70"/>
      <c r="BO50" s="70"/>
      <c r="BP50" s="70"/>
      <c r="BQ50" s="70"/>
      <c r="BR50" s="70"/>
      <c r="BS50" s="70"/>
      <c r="BT50" s="70"/>
      <c r="BU50" s="70"/>
      <c r="BV50" s="70"/>
      <c r="BW50" s="70"/>
      <c r="BX50" s="70"/>
      <c r="BY50" s="70"/>
      <c r="BZ50" s="71"/>
    </row>
    <row r="51" spans="1:78" ht="13.5" customHeight="1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69"/>
      <c r="BM51" s="70"/>
      <c r="BN51" s="70"/>
      <c r="BO51" s="70"/>
      <c r="BP51" s="70"/>
      <c r="BQ51" s="70"/>
      <c r="BR51" s="70"/>
      <c r="BS51" s="70"/>
      <c r="BT51" s="70"/>
      <c r="BU51" s="70"/>
      <c r="BV51" s="70"/>
      <c r="BW51" s="70"/>
      <c r="BX51" s="70"/>
      <c r="BY51" s="70"/>
      <c r="BZ51" s="71"/>
    </row>
    <row r="52" spans="1:78" ht="13.5" customHeight="1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69"/>
      <c r="BM52" s="70"/>
      <c r="BN52" s="70"/>
      <c r="BO52" s="70"/>
      <c r="BP52" s="70"/>
      <c r="BQ52" s="70"/>
      <c r="BR52" s="70"/>
      <c r="BS52" s="70"/>
      <c r="BT52" s="70"/>
      <c r="BU52" s="70"/>
      <c r="BV52" s="70"/>
      <c r="BW52" s="70"/>
      <c r="BX52" s="70"/>
      <c r="BY52" s="70"/>
      <c r="BZ52" s="71"/>
    </row>
    <row r="53" spans="1:78" ht="13.5" customHeight="1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69"/>
      <c r="BM53" s="70"/>
      <c r="BN53" s="70"/>
      <c r="BO53" s="70"/>
      <c r="BP53" s="70"/>
      <c r="BQ53" s="70"/>
      <c r="BR53" s="70"/>
      <c r="BS53" s="70"/>
      <c r="BT53" s="70"/>
      <c r="BU53" s="70"/>
      <c r="BV53" s="70"/>
      <c r="BW53" s="70"/>
      <c r="BX53" s="70"/>
      <c r="BY53" s="70"/>
      <c r="BZ53" s="71"/>
    </row>
    <row r="54" spans="1:78" ht="13.5" customHeight="1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69"/>
      <c r="BM54" s="70"/>
      <c r="BN54" s="70"/>
      <c r="BO54" s="70"/>
      <c r="BP54" s="70"/>
      <c r="BQ54" s="70"/>
      <c r="BR54" s="70"/>
      <c r="BS54" s="70"/>
      <c r="BT54" s="70"/>
      <c r="BU54" s="70"/>
      <c r="BV54" s="70"/>
      <c r="BW54" s="70"/>
      <c r="BX54" s="70"/>
      <c r="BY54" s="70"/>
      <c r="BZ54" s="71"/>
    </row>
    <row r="55" spans="1:78" ht="13.5" customHeight="1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69"/>
      <c r="BM55" s="70"/>
      <c r="BN55" s="70"/>
      <c r="BO55" s="70"/>
      <c r="BP55" s="70"/>
      <c r="BQ55" s="70"/>
      <c r="BR55" s="70"/>
      <c r="BS55" s="70"/>
      <c r="BT55" s="70"/>
      <c r="BU55" s="70"/>
      <c r="BV55" s="70"/>
      <c r="BW55" s="70"/>
      <c r="BX55" s="70"/>
      <c r="BY55" s="70"/>
      <c r="BZ55" s="71"/>
    </row>
    <row r="56" spans="1:78" ht="13.5" customHeight="1">
      <c r="A56" s="2"/>
      <c r="B56" s="17"/>
      <c r="C56" s="75" t="s">
        <v>32</v>
      </c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20"/>
      <c r="R56" s="75" t="s">
        <v>33</v>
      </c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20"/>
      <c r="AG56" s="75" t="s">
        <v>34</v>
      </c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20"/>
      <c r="AV56" s="75" t="s">
        <v>35</v>
      </c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  <c r="BJ56" s="19"/>
      <c r="BK56" s="2"/>
      <c r="BL56" s="69"/>
      <c r="BM56" s="70"/>
      <c r="BN56" s="70"/>
      <c r="BO56" s="70"/>
      <c r="BP56" s="70"/>
      <c r="BQ56" s="70"/>
      <c r="BR56" s="70"/>
      <c r="BS56" s="70"/>
      <c r="BT56" s="70"/>
      <c r="BU56" s="70"/>
      <c r="BV56" s="70"/>
      <c r="BW56" s="70"/>
      <c r="BX56" s="70"/>
      <c r="BY56" s="70"/>
      <c r="BZ56" s="71"/>
    </row>
    <row r="57" spans="1:78" ht="13.5" customHeight="1">
      <c r="A57" s="2"/>
      <c r="B57" s="17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20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20"/>
      <c r="AG57" s="75"/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20"/>
      <c r="AV57" s="75"/>
      <c r="AW57" s="75"/>
      <c r="AX57" s="75"/>
      <c r="AY57" s="75"/>
      <c r="AZ57" s="75"/>
      <c r="BA57" s="75"/>
      <c r="BB57" s="75"/>
      <c r="BC57" s="75"/>
      <c r="BD57" s="75"/>
      <c r="BE57" s="75"/>
      <c r="BF57" s="75"/>
      <c r="BG57" s="75"/>
      <c r="BH57" s="75"/>
      <c r="BI57" s="75"/>
      <c r="BJ57" s="19"/>
      <c r="BK57" s="2"/>
      <c r="BL57" s="69"/>
      <c r="BM57" s="70"/>
      <c r="BN57" s="70"/>
      <c r="BO57" s="70"/>
      <c r="BP57" s="70"/>
      <c r="BQ57" s="70"/>
      <c r="BR57" s="70"/>
      <c r="BS57" s="70"/>
      <c r="BT57" s="70"/>
      <c r="BU57" s="70"/>
      <c r="BV57" s="70"/>
      <c r="BW57" s="70"/>
      <c r="BX57" s="70"/>
      <c r="BY57" s="70"/>
      <c r="BZ57" s="71"/>
    </row>
    <row r="58" spans="1:78" ht="13.5" customHeight="1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69"/>
      <c r="BM58" s="70"/>
      <c r="BN58" s="70"/>
      <c r="BO58" s="70"/>
      <c r="BP58" s="70"/>
      <c r="BQ58" s="70"/>
      <c r="BR58" s="70"/>
      <c r="BS58" s="70"/>
      <c r="BT58" s="70"/>
      <c r="BU58" s="70"/>
      <c r="BV58" s="70"/>
      <c r="BW58" s="70"/>
      <c r="BX58" s="70"/>
      <c r="BY58" s="70"/>
      <c r="BZ58" s="71"/>
    </row>
    <row r="59" spans="1:78" ht="13.5" customHeight="1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69"/>
      <c r="BM59" s="70"/>
      <c r="BN59" s="70"/>
      <c r="BO59" s="70"/>
      <c r="BP59" s="70"/>
      <c r="BQ59" s="70"/>
      <c r="BR59" s="70"/>
      <c r="BS59" s="70"/>
      <c r="BT59" s="70"/>
      <c r="BU59" s="70"/>
      <c r="BV59" s="70"/>
      <c r="BW59" s="70"/>
      <c r="BX59" s="70"/>
      <c r="BY59" s="70"/>
      <c r="BZ59" s="71"/>
    </row>
    <row r="60" spans="1:78" ht="13.5" customHeight="1">
      <c r="A60" s="2"/>
      <c r="B60" s="60" t="s">
        <v>36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69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1"/>
    </row>
    <row r="61" spans="1:78" ht="13.5" customHeight="1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69"/>
      <c r="BM61" s="70"/>
      <c r="BN61" s="70"/>
      <c r="BO61" s="70"/>
      <c r="BP61" s="70"/>
      <c r="BQ61" s="70"/>
      <c r="BR61" s="70"/>
      <c r="BS61" s="70"/>
      <c r="BT61" s="70"/>
      <c r="BU61" s="70"/>
      <c r="BV61" s="70"/>
      <c r="BW61" s="70"/>
      <c r="BX61" s="70"/>
      <c r="BY61" s="70"/>
      <c r="BZ61" s="71"/>
    </row>
    <row r="62" spans="1:78" ht="13.5" customHeight="1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69"/>
      <c r="BM62" s="70"/>
      <c r="BN62" s="70"/>
      <c r="BO62" s="70"/>
      <c r="BP62" s="70"/>
      <c r="BQ62" s="70"/>
      <c r="BR62" s="70"/>
      <c r="BS62" s="70"/>
      <c r="BT62" s="70"/>
      <c r="BU62" s="70"/>
      <c r="BV62" s="70"/>
      <c r="BW62" s="70"/>
      <c r="BX62" s="70"/>
      <c r="BY62" s="70"/>
      <c r="BZ62" s="71"/>
    </row>
    <row r="63" spans="1:78" ht="13.5" customHeight="1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72"/>
      <c r="BM63" s="73"/>
      <c r="BN63" s="73"/>
      <c r="BO63" s="73"/>
      <c r="BP63" s="73"/>
      <c r="BQ63" s="73"/>
      <c r="BR63" s="73"/>
      <c r="BS63" s="73"/>
      <c r="BT63" s="73"/>
      <c r="BU63" s="73"/>
      <c r="BV63" s="73"/>
      <c r="BW63" s="73"/>
      <c r="BX63" s="73"/>
      <c r="BY63" s="73"/>
      <c r="BZ63" s="74"/>
    </row>
    <row r="64" spans="1:78" ht="13.5" customHeight="1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63" t="s">
        <v>37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69" t="s">
        <v>121</v>
      </c>
      <c r="BM66" s="70"/>
      <c r="BN66" s="70"/>
      <c r="BO66" s="70"/>
      <c r="BP66" s="70"/>
      <c r="BQ66" s="70"/>
      <c r="BR66" s="70"/>
      <c r="BS66" s="70"/>
      <c r="BT66" s="70"/>
      <c r="BU66" s="70"/>
      <c r="BV66" s="70"/>
      <c r="BW66" s="70"/>
      <c r="BX66" s="70"/>
      <c r="BY66" s="70"/>
      <c r="BZ66" s="71"/>
    </row>
    <row r="67" spans="1:78" ht="13.5" customHeight="1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69"/>
      <c r="BM67" s="70"/>
      <c r="BN67" s="70"/>
      <c r="BO67" s="70"/>
      <c r="BP67" s="70"/>
      <c r="BQ67" s="70"/>
      <c r="BR67" s="70"/>
      <c r="BS67" s="70"/>
      <c r="BT67" s="70"/>
      <c r="BU67" s="70"/>
      <c r="BV67" s="70"/>
      <c r="BW67" s="70"/>
      <c r="BX67" s="70"/>
      <c r="BY67" s="70"/>
      <c r="BZ67" s="71"/>
    </row>
    <row r="68" spans="1:78" ht="13.5" customHeight="1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69"/>
      <c r="BM68" s="70"/>
      <c r="BN68" s="70"/>
      <c r="BO68" s="70"/>
      <c r="BP68" s="70"/>
      <c r="BQ68" s="70"/>
      <c r="BR68" s="70"/>
      <c r="BS68" s="70"/>
      <c r="BT68" s="70"/>
      <c r="BU68" s="70"/>
      <c r="BV68" s="70"/>
      <c r="BW68" s="70"/>
      <c r="BX68" s="70"/>
      <c r="BY68" s="70"/>
      <c r="BZ68" s="71"/>
    </row>
    <row r="69" spans="1:78" ht="13.5" customHeight="1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69"/>
      <c r="BM69" s="70"/>
      <c r="BN69" s="70"/>
      <c r="BO69" s="70"/>
      <c r="BP69" s="70"/>
      <c r="BQ69" s="70"/>
      <c r="BR69" s="70"/>
      <c r="BS69" s="70"/>
      <c r="BT69" s="70"/>
      <c r="BU69" s="70"/>
      <c r="BV69" s="70"/>
      <c r="BW69" s="70"/>
      <c r="BX69" s="70"/>
      <c r="BY69" s="70"/>
      <c r="BZ69" s="71"/>
    </row>
    <row r="70" spans="1:78" ht="13.5" customHeight="1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69"/>
      <c r="BM70" s="70"/>
      <c r="BN70" s="70"/>
      <c r="BO70" s="70"/>
      <c r="BP70" s="70"/>
      <c r="BQ70" s="70"/>
      <c r="BR70" s="70"/>
      <c r="BS70" s="70"/>
      <c r="BT70" s="70"/>
      <c r="BU70" s="70"/>
      <c r="BV70" s="70"/>
      <c r="BW70" s="70"/>
      <c r="BX70" s="70"/>
      <c r="BY70" s="70"/>
      <c r="BZ70" s="71"/>
    </row>
    <row r="71" spans="1:78" ht="13.5" customHeight="1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69"/>
      <c r="BM71" s="70"/>
      <c r="BN71" s="70"/>
      <c r="BO71" s="70"/>
      <c r="BP71" s="70"/>
      <c r="BQ71" s="70"/>
      <c r="BR71" s="70"/>
      <c r="BS71" s="70"/>
      <c r="BT71" s="70"/>
      <c r="BU71" s="70"/>
      <c r="BV71" s="70"/>
      <c r="BW71" s="70"/>
      <c r="BX71" s="70"/>
      <c r="BY71" s="70"/>
      <c r="BZ71" s="71"/>
    </row>
    <row r="72" spans="1:78" ht="13.5" customHeight="1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69"/>
      <c r="BM72" s="70"/>
      <c r="BN72" s="70"/>
      <c r="BO72" s="70"/>
      <c r="BP72" s="70"/>
      <c r="BQ72" s="70"/>
      <c r="BR72" s="70"/>
      <c r="BS72" s="70"/>
      <c r="BT72" s="70"/>
      <c r="BU72" s="70"/>
      <c r="BV72" s="70"/>
      <c r="BW72" s="70"/>
      <c r="BX72" s="70"/>
      <c r="BY72" s="70"/>
      <c r="BZ72" s="71"/>
    </row>
    <row r="73" spans="1:78" ht="13.5" customHeight="1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69"/>
      <c r="BM73" s="70"/>
      <c r="BN73" s="70"/>
      <c r="BO73" s="70"/>
      <c r="BP73" s="70"/>
      <c r="BQ73" s="70"/>
      <c r="BR73" s="70"/>
      <c r="BS73" s="70"/>
      <c r="BT73" s="70"/>
      <c r="BU73" s="70"/>
      <c r="BV73" s="70"/>
      <c r="BW73" s="70"/>
      <c r="BX73" s="70"/>
      <c r="BY73" s="70"/>
      <c r="BZ73" s="71"/>
    </row>
    <row r="74" spans="1:78" ht="13.5" customHeight="1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69"/>
      <c r="BM74" s="70"/>
      <c r="BN74" s="70"/>
      <c r="BO74" s="70"/>
      <c r="BP74" s="70"/>
      <c r="BQ74" s="70"/>
      <c r="BR74" s="70"/>
      <c r="BS74" s="70"/>
      <c r="BT74" s="70"/>
      <c r="BU74" s="70"/>
      <c r="BV74" s="70"/>
      <c r="BW74" s="70"/>
      <c r="BX74" s="70"/>
      <c r="BY74" s="70"/>
      <c r="BZ74" s="71"/>
    </row>
    <row r="75" spans="1:78" ht="13.5" customHeight="1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69"/>
      <c r="BM75" s="70"/>
      <c r="BN75" s="70"/>
      <c r="BO75" s="70"/>
      <c r="BP75" s="70"/>
      <c r="BQ75" s="70"/>
      <c r="BR75" s="70"/>
      <c r="BS75" s="70"/>
      <c r="BT75" s="70"/>
      <c r="BU75" s="70"/>
      <c r="BV75" s="70"/>
      <c r="BW75" s="70"/>
      <c r="BX75" s="70"/>
      <c r="BY75" s="70"/>
      <c r="BZ75" s="71"/>
    </row>
    <row r="76" spans="1:78" ht="13.5" customHeight="1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69"/>
      <c r="BM76" s="70"/>
      <c r="BN76" s="70"/>
      <c r="BO76" s="70"/>
      <c r="BP76" s="70"/>
      <c r="BQ76" s="70"/>
      <c r="BR76" s="70"/>
      <c r="BS76" s="70"/>
      <c r="BT76" s="70"/>
      <c r="BU76" s="70"/>
      <c r="BV76" s="70"/>
      <c r="BW76" s="70"/>
      <c r="BX76" s="70"/>
      <c r="BY76" s="70"/>
      <c r="BZ76" s="71"/>
    </row>
    <row r="77" spans="1:78" ht="13.5" customHeight="1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69"/>
      <c r="BM77" s="70"/>
      <c r="BN77" s="70"/>
      <c r="BO77" s="70"/>
      <c r="BP77" s="70"/>
      <c r="BQ77" s="70"/>
      <c r="BR77" s="70"/>
      <c r="BS77" s="70"/>
      <c r="BT77" s="70"/>
      <c r="BU77" s="70"/>
      <c r="BV77" s="70"/>
      <c r="BW77" s="70"/>
      <c r="BX77" s="70"/>
      <c r="BY77" s="70"/>
      <c r="BZ77" s="71"/>
    </row>
    <row r="78" spans="1:78" ht="13.5" customHeight="1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69"/>
      <c r="BM78" s="70"/>
      <c r="BN78" s="70"/>
      <c r="BO78" s="70"/>
      <c r="BP78" s="70"/>
      <c r="BQ78" s="70"/>
      <c r="BR78" s="70"/>
      <c r="BS78" s="70"/>
      <c r="BT78" s="70"/>
      <c r="BU78" s="70"/>
      <c r="BV78" s="70"/>
      <c r="BW78" s="70"/>
      <c r="BX78" s="70"/>
      <c r="BY78" s="70"/>
      <c r="BZ78" s="71"/>
    </row>
    <row r="79" spans="1:78" ht="13.5" customHeight="1">
      <c r="A79" s="2"/>
      <c r="B79" s="17"/>
      <c r="C79" s="75" t="s">
        <v>38</v>
      </c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20"/>
      <c r="V79" s="20"/>
      <c r="W79" s="75" t="s">
        <v>39</v>
      </c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75"/>
      <c r="AO79" s="20"/>
      <c r="AP79" s="20"/>
      <c r="AQ79" s="75" t="s">
        <v>40</v>
      </c>
      <c r="AR79" s="75"/>
      <c r="AS79" s="75"/>
      <c r="AT79" s="75"/>
      <c r="AU79" s="75"/>
      <c r="AV79" s="75"/>
      <c r="AW79" s="75"/>
      <c r="AX79" s="75"/>
      <c r="AY79" s="75"/>
      <c r="AZ79" s="75"/>
      <c r="BA79" s="75"/>
      <c r="BB79" s="75"/>
      <c r="BC79" s="75"/>
      <c r="BD79" s="75"/>
      <c r="BE79" s="75"/>
      <c r="BF79" s="75"/>
      <c r="BG79" s="75"/>
      <c r="BH79" s="75"/>
      <c r="BI79" s="18"/>
      <c r="BJ79" s="19"/>
      <c r="BK79" s="2"/>
      <c r="BL79" s="69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0"/>
      <c r="BX79" s="70"/>
      <c r="BY79" s="70"/>
      <c r="BZ79" s="71"/>
    </row>
    <row r="80" spans="1:78" ht="13.5" customHeight="1">
      <c r="A80" s="2"/>
      <c r="B80" s="17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20"/>
      <c r="V80" s="20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75"/>
      <c r="AO80" s="20"/>
      <c r="AP80" s="20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  <c r="BH80" s="75"/>
      <c r="BI80" s="18"/>
      <c r="BJ80" s="19"/>
      <c r="BK80" s="2"/>
      <c r="BL80" s="69"/>
      <c r="BM80" s="70"/>
      <c r="BN80" s="70"/>
      <c r="BO80" s="70"/>
      <c r="BP80" s="70"/>
      <c r="BQ80" s="70"/>
      <c r="BR80" s="70"/>
      <c r="BS80" s="70"/>
      <c r="BT80" s="70"/>
      <c r="BU80" s="70"/>
      <c r="BV80" s="70"/>
      <c r="BW80" s="70"/>
      <c r="BX80" s="70"/>
      <c r="BY80" s="70"/>
      <c r="BZ80" s="71"/>
    </row>
    <row r="81" spans="1:78" ht="13.5" customHeight="1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69"/>
      <c r="BM81" s="70"/>
      <c r="BN81" s="70"/>
      <c r="BO81" s="70"/>
      <c r="BP81" s="70"/>
      <c r="BQ81" s="70"/>
      <c r="BR81" s="70"/>
      <c r="BS81" s="70"/>
      <c r="BT81" s="70"/>
      <c r="BU81" s="70"/>
      <c r="BV81" s="70"/>
      <c r="BW81" s="70"/>
      <c r="BX81" s="70"/>
      <c r="BY81" s="70"/>
      <c r="BZ81" s="71"/>
    </row>
    <row r="82" spans="1:78" ht="13.5" customHeight="1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72"/>
      <c r="BM82" s="73"/>
      <c r="BN82" s="73"/>
      <c r="BO82" s="73"/>
      <c r="BP82" s="73"/>
      <c r="BQ82" s="73"/>
      <c r="BR82" s="73"/>
      <c r="BS82" s="73"/>
      <c r="BT82" s="73"/>
      <c r="BU82" s="73"/>
      <c r="BV82" s="73"/>
      <c r="BW82" s="73"/>
      <c r="BX82" s="73"/>
      <c r="BY82" s="73"/>
      <c r="BZ82" s="74"/>
    </row>
    <row r="83" spans="1:78">
      <c r="C83" s="2" t="s">
        <v>41</v>
      </c>
    </row>
    <row r="84" spans="1:78">
      <c r="C84" s="2" t="s">
        <v>42</v>
      </c>
    </row>
    <row r="85" spans="1:78" hidden="1">
      <c r="B85" s="26" t="s">
        <v>43</v>
      </c>
      <c r="C85" s="26"/>
      <c r="D85" s="26"/>
      <c r="E85" s="26" t="s">
        <v>44</v>
      </c>
      <c r="F85" s="26" t="s">
        <v>45</v>
      </c>
      <c r="G85" s="26" t="s">
        <v>46</v>
      </c>
      <c r="H85" s="26" t="s">
        <v>47</v>
      </c>
      <c r="I85" s="26" t="s">
        <v>48</v>
      </c>
      <c r="J85" s="26" t="s">
        <v>49</v>
      </c>
      <c r="K85" s="26" t="s">
        <v>50</v>
      </c>
      <c r="L85" s="26" t="s">
        <v>51</v>
      </c>
      <c r="M85" s="26" t="s">
        <v>52</v>
      </c>
      <c r="N85" s="26" t="s">
        <v>53</v>
      </c>
      <c r="O85" s="26" t="s">
        <v>54</v>
      </c>
    </row>
    <row r="86" spans="1:78" hidden="1">
      <c r="B86" s="26"/>
      <c r="C86" s="26"/>
      <c r="D86" s="26"/>
      <c r="E86" s="26" t="str">
        <f>データ!AI6</f>
        <v/>
      </c>
      <c r="F86" s="26" t="s">
        <v>55</v>
      </c>
      <c r="G86" s="26" t="s">
        <v>55</v>
      </c>
      <c r="H86" s="26" t="str">
        <f>データ!BP6</f>
        <v>【2,448.19】</v>
      </c>
      <c r="I86" s="26" t="str">
        <f>データ!CA6</f>
        <v>【33.55】</v>
      </c>
      <c r="J86" s="26" t="str">
        <f>データ!CL6</f>
        <v>【556.04】</v>
      </c>
      <c r="K86" s="26" t="str">
        <f>データ!CW6</f>
        <v>【37.13】</v>
      </c>
      <c r="L86" s="26" t="str">
        <f>データ!DH6</f>
        <v>【90.08】</v>
      </c>
      <c r="M86" s="26" t="s">
        <v>55</v>
      </c>
      <c r="N86" s="26" t="s">
        <v>55</v>
      </c>
      <c r="O86" s="26" t="str">
        <f>データ!EO6</f>
        <v>【0.01】</v>
      </c>
    </row>
  </sheetData>
  <sheetProtection password="B319" sheet="1" objects="1" scenarios="1" formatCells="0" formatColumns="0" formatRows="0"/>
  <mergeCells count="57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/>
  <cols>
    <col min="1" max="1" width="9" style="3"/>
    <col min="2" max="144" width="11.875" style="3" customWidth="1"/>
    <col min="145" max="16384" width="9" style="3"/>
  </cols>
  <sheetData>
    <row r="1" spans="1:145">
      <c r="A1" s="3" t="s">
        <v>56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>
      <c r="A2" s="28" t="s">
        <v>57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>
      <c r="A3" s="28" t="s">
        <v>58</v>
      </c>
      <c r="B3" s="29" t="s">
        <v>59</v>
      </c>
      <c r="C3" s="29" t="s">
        <v>60</v>
      </c>
      <c r="D3" s="29" t="s">
        <v>61</v>
      </c>
      <c r="E3" s="29" t="s">
        <v>62</v>
      </c>
      <c r="F3" s="29" t="s">
        <v>63</v>
      </c>
      <c r="G3" s="29" t="s">
        <v>64</v>
      </c>
      <c r="H3" s="77" t="s">
        <v>65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66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36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>
      <c r="A4" s="28" t="s">
        <v>67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68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69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70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71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72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73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74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75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76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77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78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>
      <c r="A5" s="28" t="s">
        <v>79</v>
      </c>
      <c r="B5" s="31"/>
      <c r="C5" s="31"/>
      <c r="D5" s="31"/>
      <c r="E5" s="31"/>
      <c r="F5" s="31"/>
      <c r="G5" s="31"/>
      <c r="H5" s="32" t="s">
        <v>80</v>
      </c>
      <c r="I5" s="32" t="s">
        <v>81</v>
      </c>
      <c r="J5" s="32" t="s">
        <v>82</v>
      </c>
      <c r="K5" s="32" t="s">
        <v>83</v>
      </c>
      <c r="L5" s="32" t="s">
        <v>84</v>
      </c>
      <c r="M5" s="32" t="s">
        <v>5</v>
      </c>
      <c r="N5" s="32" t="s">
        <v>85</v>
      </c>
      <c r="O5" s="32" t="s">
        <v>86</v>
      </c>
      <c r="P5" s="32" t="s">
        <v>87</v>
      </c>
      <c r="Q5" s="32" t="s">
        <v>88</v>
      </c>
      <c r="R5" s="32" t="s">
        <v>89</v>
      </c>
      <c r="S5" s="32" t="s">
        <v>90</v>
      </c>
      <c r="T5" s="32" t="s">
        <v>91</v>
      </c>
      <c r="U5" s="32" t="s">
        <v>92</v>
      </c>
      <c r="V5" s="32" t="s">
        <v>93</v>
      </c>
      <c r="W5" s="32" t="s">
        <v>94</v>
      </c>
      <c r="X5" s="32" t="s">
        <v>95</v>
      </c>
      <c r="Y5" s="32" t="s">
        <v>96</v>
      </c>
      <c r="Z5" s="32" t="s">
        <v>97</v>
      </c>
      <c r="AA5" s="32" t="s">
        <v>98</v>
      </c>
      <c r="AB5" s="32" t="s">
        <v>99</v>
      </c>
      <c r="AC5" s="32" t="s">
        <v>100</v>
      </c>
      <c r="AD5" s="32" t="s">
        <v>101</v>
      </c>
      <c r="AE5" s="32" t="s">
        <v>102</v>
      </c>
      <c r="AF5" s="32" t="s">
        <v>103</v>
      </c>
      <c r="AG5" s="32" t="s">
        <v>104</v>
      </c>
      <c r="AH5" s="32" t="s">
        <v>105</v>
      </c>
      <c r="AI5" s="32" t="s">
        <v>43</v>
      </c>
      <c r="AJ5" s="32" t="s">
        <v>96</v>
      </c>
      <c r="AK5" s="32" t="s">
        <v>97</v>
      </c>
      <c r="AL5" s="32" t="s">
        <v>98</v>
      </c>
      <c r="AM5" s="32" t="s">
        <v>99</v>
      </c>
      <c r="AN5" s="32" t="s">
        <v>100</v>
      </c>
      <c r="AO5" s="32" t="s">
        <v>101</v>
      </c>
      <c r="AP5" s="32" t="s">
        <v>102</v>
      </c>
      <c r="AQ5" s="32" t="s">
        <v>103</v>
      </c>
      <c r="AR5" s="32" t="s">
        <v>104</v>
      </c>
      <c r="AS5" s="32" t="s">
        <v>105</v>
      </c>
      <c r="AT5" s="32" t="s">
        <v>106</v>
      </c>
      <c r="AU5" s="32" t="s">
        <v>96</v>
      </c>
      <c r="AV5" s="32" t="s">
        <v>97</v>
      </c>
      <c r="AW5" s="32" t="s">
        <v>98</v>
      </c>
      <c r="AX5" s="32" t="s">
        <v>99</v>
      </c>
      <c r="AY5" s="32" t="s">
        <v>100</v>
      </c>
      <c r="AZ5" s="32" t="s">
        <v>101</v>
      </c>
      <c r="BA5" s="32" t="s">
        <v>102</v>
      </c>
      <c r="BB5" s="32" t="s">
        <v>103</v>
      </c>
      <c r="BC5" s="32" t="s">
        <v>104</v>
      </c>
      <c r="BD5" s="32" t="s">
        <v>105</v>
      </c>
      <c r="BE5" s="32" t="s">
        <v>106</v>
      </c>
      <c r="BF5" s="32" t="s">
        <v>96</v>
      </c>
      <c r="BG5" s="32" t="s">
        <v>97</v>
      </c>
      <c r="BH5" s="32" t="s">
        <v>98</v>
      </c>
      <c r="BI5" s="32" t="s">
        <v>99</v>
      </c>
      <c r="BJ5" s="32" t="s">
        <v>100</v>
      </c>
      <c r="BK5" s="32" t="s">
        <v>101</v>
      </c>
      <c r="BL5" s="32" t="s">
        <v>102</v>
      </c>
      <c r="BM5" s="32" t="s">
        <v>103</v>
      </c>
      <c r="BN5" s="32" t="s">
        <v>104</v>
      </c>
      <c r="BO5" s="32" t="s">
        <v>105</v>
      </c>
      <c r="BP5" s="32" t="s">
        <v>106</v>
      </c>
      <c r="BQ5" s="32" t="s">
        <v>96</v>
      </c>
      <c r="BR5" s="32" t="s">
        <v>97</v>
      </c>
      <c r="BS5" s="32" t="s">
        <v>98</v>
      </c>
      <c r="BT5" s="32" t="s">
        <v>99</v>
      </c>
      <c r="BU5" s="32" t="s">
        <v>100</v>
      </c>
      <c r="BV5" s="32" t="s">
        <v>101</v>
      </c>
      <c r="BW5" s="32" t="s">
        <v>102</v>
      </c>
      <c r="BX5" s="32" t="s">
        <v>103</v>
      </c>
      <c r="BY5" s="32" t="s">
        <v>104</v>
      </c>
      <c r="BZ5" s="32" t="s">
        <v>105</v>
      </c>
      <c r="CA5" s="32" t="s">
        <v>106</v>
      </c>
      <c r="CB5" s="32" t="s">
        <v>96</v>
      </c>
      <c r="CC5" s="32" t="s">
        <v>97</v>
      </c>
      <c r="CD5" s="32" t="s">
        <v>98</v>
      </c>
      <c r="CE5" s="32" t="s">
        <v>99</v>
      </c>
      <c r="CF5" s="32" t="s">
        <v>100</v>
      </c>
      <c r="CG5" s="32" t="s">
        <v>101</v>
      </c>
      <c r="CH5" s="32" t="s">
        <v>102</v>
      </c>
      <c r="CI5" s="32" t="s">
        <v>103</v>
      </c>
      <c r="CJ5" s="32" t="s">
        <v>104</v>
      </c>
      <c r="CK5" s="32" t="s">
        <v>105</v>
      </c>
      <c r="CL5" s="32" t="s">
        <v>106</v>
      </c>
      <c r="CM5" s="32" t="s">
        <v>96</v>
      </c>
      <c r="CN5" s="32" t="s">
        <v>97</v>
      </c>
      <c r="CO5" s="32" t="s">
        <v>98</v>
      </c>
      <c r="CP5" s="32" t="s">
        <v>99</v>
      </c>
      <c r="CQ5" s="32" t="s">
        <v>100</v>
      </c>
      <c r="CR5" s="32" t="s">
        <v>101</v>
      </c>
      <c r="CS5" s="32" t="s">
        <v>102</v>
      </c>
      <c r="CT5" s="32" t="s">
        <v>103</v>
      </c>
      <c r="CU5" s="32" t="s">
        <v>104</v>
      </c>
      <c r="CV5" s="32" t="s">
        <v>105</v>
      </c>
      <c r="CW5" s="32" t="s">
        <v>106</v>
      </c>
      <c r="CX5" s="32" t="s">
        <v>96</v>
      </c>
      <c r="CY5" s="32" t="s">
        <v>97</v>
      </c>
      <c r="CZ5" s="32" t="s">
        <v>98</v>
      </c>
      <c r="DA5" s="32" t="s">
        <v>99</v>
      </c>
      <c r="DB5" s="32" t="s">
        <v>100</v>
      </c>
      <c r="DC5" s="32" t="s">
        <v>101</v>
      </c>
      <c r="DD5" s="32" t="s">
        <v>102</v>
      </c>
      <c r="DE5" s="32" t="s">
        <v>103</v>
      </c>
      <c r="DF5" s="32" t="s">
        <v>104</v>
      </c>
      <c r="DG5" s="32" t="s">
        <v>105</v>
      </c>
      <c r="DH5" s="32" t="s">
        <v>106</v>
      </c>
      <c r="DI5" s="32" t="s">
        <v>96</v>
      </c>
      <c r="DJ5" s="32" t="s">
        <v>97</v>
      </c>
      <c r="DK5" s="32" t="s">
        <v>98</v>
      </c>
      <c r="DL5" s="32" t="s">
        <v>99</v>
      </c>
      <c r="DM5" s="32" t="s">
        <v>100</v>
      </c>
      <c r="DN5" s="32" t="s">
        <v>101</v>
      </c>
      <c r="DO5" s="32" t="s">
        <v>102</v>
      </c>
      <c r="DP5" s="32" t="s">
        <v>103</v>
      </c>
      <c r="DQ5" s="32" t="s">
        <v>104</v>
      </c>
      <c r="DR5" s="32" t="s">
        <v>105</v>
      </c>
      <c r="DS5" s="32" t="s">
        <v>106</v>
      </c>
      <c r="DT5" s="32" t="s">
        <v>96</v>
      </c>
      <c r="DU5" s="32" t="s">
        <v>97</v>
      </c>
      <c r="DV5" s="32" t="s">
        <v>98</v>
      </c>
      <c r="DW5" s="32" t="s">
        <v>99</v>
      </c>
      <c r="DX5" s="32" t="s">
        <v>100</v>
      </c>
      <c r="DY5" s="32" t="s">
        <v>101</v>
      </c>
      <c r="DZ5" s="32" t="s">
        <v>102</v>
      </c>
      <c r="EA5" s="32" t="s">
        <v>103</v>
      </c>
      <c r="EB5" s="32" t="s">
        <v>104</v>
      </c>
      <c r="EC5" s="32" t="s">
        <v>105</v>
      </c>
      <c r="ED5" s="32" t="s">
        <v>106</v>
      </c>
      <c r="EE5" s="32" t="s">
        <v>96</v>
      </c>
      <c r="EF5" s="32" t="s">
        <v>97</v>
      </c>
      <c r="EG5" s="32" t="s">
        <v>98</v>
      </c>
      <c r="EH5" s="32" t="s">
        <v>99</v>
      </c>
      <c r="EI5" s="32" t="s">
        <v>100</v>
      </c>
      <c r="EJ5" s="32" t="s">
        <v>101</v>
      </c>
      <c r="EK5" s="32" t="s">
        <v>102</v>
      </c>
      <c r="EL5" s="32" t="s">
        <v>103</v>
      </c>
      <c r="EM5" s="32" t="s">
        <v>104</v>
      </c>
      <c r="EN5" s="32" t="s">
        <v>105</v>
      </c>
      <c r="EO5" s="32" t="s">
        <v>106</v>
      </c>
    </row>
    <row r="6" spans="1:145" s="36" customFormat="1">
      <c r="A6" s="28" t="s">
        <v>107</v>
      </c>
      <c r="B6" s="33">
        <f>B7</f>
        <v>2016</v>
      </c>
      <c r="C6" s="33">
        <f t="shared" ref="C6:X6" si="3">C7</f>
        <v>313700</v>
      </c>
      <c r="D6" s="33">
        <f t="shared" si="3"/>
        <v>47</v>
      </c>
      <c r="E6" s="33">
        <f t="shared" si="3"/>
        <v>17</v>
      </c>
      <c r="F6" s="33">
        <f t="shared" si="3"/>
        <v>9</v>
      </c>
      <c r="G6" s="33">
        <f t="shared" si="3"/>
        <v>0</v>
      </c>
      <c r="H6" s="33" t="str">
        <f t="shared" si="3"/>
        <v>鳥取県　湯梨浜町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小規模集合排水処理</v>
      </c>
      <c r="L6" s="33" t="str">
        <f t="shared" si="3"/>
        <v>I2</v>
      </c>
      <c r="M6" s="33">
        <f t="shared" si="3"/>
        <v>0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0.21</v>
      </c>
      <c r="Q6" s="34">
        <f t="shared" si="3"/>
        <v>100</v>
      </c>
      <c r="R6" s="34">
        <f t="shared" si="3"/>
        <v>3295</v>
      </c>
      <c r="S6" s="34">
        <f t="shared" si="3"/>
        <v>17083</v>
      </c>
      <c r="T6" s="34">
        <f t="shared" si="3"/>
        <v>77.94</v>
      </c>
      <c r="U6" s="34">
        <f t="shared" si="3"/>
        <v>219.18</v>
      </c>
      <c r="V6" s="34">
        <f t="shared" si="3"/>
        <v>35</v>
      </c>
      <c r="W6" s="34">
        <f t="shared" si="3"/>
        <v>0.01</v>
      </c>
      <c r="X6" s="34">
        <f t="shared" si="3"/>
        <v>3500</v>
      </c>
      <c r="Y6" s="35">
        <f>IF(Y7="",NA(),Y7)</f>
        <v>39.53</v>
      </c>
      <c r="Z6" s="35">
        <f t="shared" ref="Z6:AH6" si="4">IF(Z7="",NA(),Z7)</f>
        <v>53.46</v>
      </c>
      <c r="AA6" s="35">
        <f t="shared" si="4"/>
        <v>47.6</v>
      </c>
      <c r="AB6" s="35">
        <f t="shared" si="4"/>
        <v>37.07</v>
      </c>
      <c r="AC6" s="35">
        <f t="shared" si="4"/>
        <v>68.36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9770.23</v>
      </c>
      <c r="BG6" s="35">
        <f t="shared" ref="BG6:BO6" si="7">IF(BG7="",NA(),BG7)</f>
        <v>9643.65</v>
      </c>
      <c r="BH6" s="35">
        <f t="shared" si="7"/>
        <v>7840.46</v>
      </c>
      <c r="BI6" s="35">
        <f t="shared" si="7"/>
        <v>11682.57</v>
      </c>
      <c r="BJ6" s="35">
        <f t="shared" si="7"/>
        <v>4532.16</v>
      </c>
      <c r="BK6" s="35">
        <f t="shared" si="7"/>
        <v>3055.24</v>
      </c>
      <c r="BL6" s="35">
        <f t="shared" si="7"/>
        <v>2574.4699999999998</v>
      </c>
      <c r="BM6" s="35">
        <f t="shared" si="7"/>
        <v>2784</v>
      </c>
      <c r="BN6" s="35">
        <f t="shared" si="7"/>
        <v>2464.06</v>
      </c>
      <c r="BO6" s="35">
        <f t="shared" si="7"/>
        <v>1914.94</v>
      </c>
      <c r="BP6" s="34" t="str">
        <f>IF(BP7="","",IF(BP7="-","【-】","【"&amp;SUBSTITUTE(TEXT(BP7,"#,##0.00"),"-","△")&amp;"】"))</f>
        <v>【2,448.19】</v>
      </c>
      <c r="BQ6" s="35">
        <f>IF(BQ7="",NA(),BQ7)</f>
        <v>10.68</v>
      </c>
      <c r="BR6" s="35">
        <f t="shared" ref="BR6:BZ6" si="8">IF(BR7="",NA(),BR7)</f>
        <v>10.53</v>
      </c>
      <c r="BS6" s="35">
        <f t="shared" si="8"/>
        <v>19.170000000000002</v>
      </c>
      <c r="BT6" s="35">
        <f t="shared" si="8"/>
        <v>14.18</v>
      </c>
      <c r="BU6" s="35">
        <f t="shared" si="8"/>
        <v>45.26</v>
      </c>
      <c r="BV6" s="35">
        <f t="shared" si="8"/>
        <v>29.25</v>
      </c>
      <c r="BW6" s="35">
        <f t="shared" si="8"/>
        <v>31.04</v>
      </c>
      <c r="BX6" s="35">
        <f t="shared" si="8"/>
        <v>29.21</v>
      </c>
      <c r="BY6" s="35">
        <f t="shared" si="8"/>
        <v>32.909999999999997</v>
      </c>
      <c r="BZ6" s="35">
        <f t="shared" si="8"/>
        <v>34.020000000000003</v>
      </c>
      <c r="CA6" s="34" t="str">
        <f>IF(CA7="","",IF(CA7="-","【-】","【"&amp;SUBSTITUTE(TEXT(CA7,"#,##0.00"),"-","△")&amp;"】"))</f>
        <v>【33.55】</v>
      </c>
      <c r="CB6" s="35">
        <f>IF(CB7="",NA(),CB7)</f>
        <v>1780.8</v>
      </c>
      <c r="CC6" s="35">
        <f t="shared" ref="CC6:CK6" si="9">IF(CC7="",NA(),CC7)</f>
        <v>1716.2</v>
      </c>
      <c r="CD6" s="35">
        <f t="shared" si="9"/>
        <v>1088.3599999999999</v>
      </c>
      <c r="CE6" s="35">
        <f t="shared" si="9"/>
        <v>1382.15</v>
      </c>
      <c r="CF6" s="35">
        <f t="shared" si="9"/>
        <v>430.3</v>
      </c>
      <c r="CG6" s="35">
        <f t="shared" si="9"/>
        <v>622.30999999999995</v>
      </c>
      <c r="CH6" s="35">
        <f t="shared" si="9"/>
        <v>589.39</v>
      </c>
      <c r="CI6" s="35">
        <f t="shared" si="9"/>
        <v>620.01</v>
      </c>
      <c r="CJ6" s="35">
        <f t="shared" si="9"/>
        <v>561.54</v>
      </c>
      <c r="CK6" s="35">
        <f t="shared" si="9"/>
        <v>553.77</v>
      </c>
      <c r="CL6" s="34" t="str">
        <f>IF(CL7="","",IF(CL7="-","【-】","【"&amp;SUBSTITUTE(TEXT(CL7,"#,##0.00"),"-","△")&amp;"】"))</f>
        <v>【556.04】</v>
      </c>
      <c r="CM6" s="35">
        <f>IF(CM7="",NA(),CM7)</f>
        <v>12.5</v>
      </c>
      <c r="CN6" s="35">
        <f t="shared" ref="CN6:CV6" si="10">IF(CN7="",NA(),CN7)</f>
        <v>12.5</v>
      </c>
      <c r="CO6" s="35">
        <f t="shared" si="10"/>
        <v>37.5</v>
      </c>
      <c r="CP6" s="35">
        <f t="shared" si="10"/>
        <v>37.5</v>
      </c>
      <c r="CQ6" s="35">
        <f t="shared" si="10"/>
        <v>37.5</v>
      </c>
      <c r="CR6" s="35">
        <f t="shared" si="10"/>
        <v>39.119999999999997</v>
      </c>
      <c r="CS6" s="35">
        <f t="shared" si="10"/>
        <v>41.24</v>
      </c>
      <c r="CT6" s="35">
        <f t="shared" si="10"/>
        <v>43.1</v>
      </c>
      <c r="CU6" s="35">
        <f t="shared" si="10"/>
        <v>34.92</v>
      </c>
      <c r="CV6" s="35">
        <f t="shared" si="10"/>
        <v>36.44</v>
      </c>
      <c r="CW6" s="34" t="str">
        <f>IF(CW7="","",IF(CW7="-","【-】","【"&amp;SUBSTITUTE(TEXT(CW7,"#,##0.00"),"-","△")&amp;"】"))</f>
        <v>【37.13】</v>
      </c>
      <c r="CX6" s="35">
        <f>IF(CX7="",NA(),CX7)</f>
        <v>100</v>
      </c>
      <c r="CY6" s="35">
        <f t="shared" ref="CY6:DG6" si="11">IF(CY7="",NA(),CY7)</f>
        <v>100</v>
      </c>
      <c r="CZ6" s="35">
        <f t="shared" si="11"/>
        <v>100</v>
      </c>
      <c r="DA6" s="35">
        <f t="shared" si="11"/>
        <v>100</v>
      </c>
      <c r="DB6" s="35">
        <f t="shared" si="11"/>
        <v>100</v>
      </c>
      <c r="DC6" s="35">
        <f t="shared" si="11"/>
        <v>87.79</v>
      </c>
      <c r="DD6" s="35">
        <f t="shared" si="11"/>
        <v>88.34</v>
      </c>
      <c r="DE6" s="35">
        <f t="shared" si="11"/>
        <v>88.02</v>
      </c>
      <c r="DF6" s="35">
        <f t="shared" si="11"/>
        <v>88.64</v>
      </c>
      <c r="DG6" s="35">
        <f t="shared" si="11"/>
        <v>89.93</v>
      </c>
      <c r="DH6" s="34" t="str">
        <f>IF(DH7="","",IF(DH7="-","【-】","【"&amp;SUBSTITUTE(TEXT(DH7,"#,##0.00"),"-","△")&amp;"】"))</f>
        <v>【90.08】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4">
        <f t="shared" si="14"/>
        <v>0</v>
      </c>
      <c r="EK6" s="34">
        <f t="shared" si="14"/>
        <v>0</v>
      </c>
      <c r="EL6" s="34">
        <f t="shared" si="14"/>
        <v>0</v>
      </c>
      <c r="EM6" s="34">
        <f t="shared" si="14"/>
        <v>0</v>
      </c>
      <c r="EN6" s="35">
        <f t="shared" si="14"/>
        <v>0.01</v>
      </c>
      <c r="EO6" s="34" t="str">
        <f>IF(EO7="","",IF(EO7="-","【-】","【"&amp;SUBSTITUTE(TEXT(EO7,"#,##0.00"),"-","△")&amp;"】"))</f>
        <v>【0.01】</v>
      </c>
    </row>
    <row r="7" spans="1:145" s="36" customFormat="1">
      <c r="A7" s="28"/>
      <c r="B7" s="37">
        <v>2016</v>
      </c>
      <c r="C7" s="37">
        <v>313700</v>
      </c>
      <c r="D7" s="37">
        <v>47</v>
      </c>
      <c r="E7" s="37">
        <v>17</v>
      </c>
      <c r="F7" s="37">
        <v>9</v>
      </c>
      <c r="G7" s="37">
        <v>0</v>
      </c>
      <c r="H7" s="37" t="s">
        <v>108</v>
      </c>
      <c r="I7" s="37" t="s">
        <v>109</v>
      </c>
      <c r="J7" s="37" t="s">
        <v>110</v>
      </c>
      <c r="K7" s="37" t="s">
        <v>111</v>
      </c>
      <c r="L7" s="37" t="s">
        <v>112</v>
      </c>
      <c r="M7" s="37"/>
      <c r="N7" s="38" t="s">
        <v>113</v>
      </c>
      <c r="O7" s="38" t="s">
        <v>114</v>
      </c>
      <c r="P7" s="38">
        <v>0.21</v>
      </c>
      <c r="Q7" s="38">
        <v>100</v>
      </c>
      <c r="R7" s="38">
        <v>3295</v>
      </c>
      <c r="S7" s="38">
        <v>17083</v>
      </c>
      <c r="T7" s="38">
        <v>77.94</v>
      </c>
      <c r="U7" s="38">
        <v>219.18</v>
      </c>
      <c r="V7" s="38">
        <v>35</v>
      </c>
      <c r="W7" s="38">
        <v>0.01</v>
      </c>
      <c r="X7" s="38">
        <v>3500</v>
      </c>
      <c r="Y7" s="38">
        <v>39.53</v>
      </c>
      <c r="Z7" s="38">
        <v>53.46</v>
      </c>
      <c r="AA7" s="38">
        <v>47.6</v>
      </c>
      <c r="AB7" s="38">
        <v>37.07</v>
      </c>
      <c r="AC7" s="38">
        <v>68.36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9770.23</v>
      </c>
      <c r="BG7" s="38">
        <v>9643.65</v>
      </c>
      <c r="BH7" s="38">
        <v>7840.46</v>
      </c>
      <c r="BI7" s="38">
        <v>11682.57</v>
      </c>
      <c r="BJ7" s="38">
        <v>4532.16</v>
      </c>
      <c r="BK7" s="38">
        <v>3055.24</v>
      </c>
      <c r="BL7" s="38">
        <v>2574.4699999999998</v>
      </c>
      <c r="BM7" s="38">
        <v>2784</v>
      </c>
      <c r="BN7" s="38">
        <v>2464.06</v>
      </c>
      <c r="BO7" s="38">
        <v>1914.94</v>
      </c>
      <c r="BP7" s="38">
        <v>2448.19</v>
      </c>
      <c r="BQ7" s="38">
        <v>10.68</v>
      </c>
      <c r="BR7" s="38">
        <v>10.53</v>
      </c>
      <c r="BS7" s="38">
        <v>19.170000000000002</v>
      </c>
      <c r="BT7" s="38">
        <v>14.18</v>
      </c>
      <c r="BU7" s="38">
        <v>45.26</v>
      </c>
      <c r="BV7" s="38">
        <v>29.25</v>
      </c>
      <c r="BW7" s="38">
        <v>31.04</v>
      </c>
      <c r="BX7" s="38">
        <v>29.21</v>
      </c>
      <c r="BY7" s="38">
        <v>32.909999999999997</v>
      </c>
      <c r="BZ7" s="38">
        <v>34.020000000000003</v>
      </c>
      <c r="CA7" s="38">
        <v>33.549999999999997</v>
      </c>
      <c r="CB7" s="38">
        <v>1780.8</v>
      </c>
      <c r="CC7" s="38">
        <v>1716.2</v>
      </c>
      <c r="CD7" s="38">
        <v>1088.3599999999999</v>
      </c>
      <c r="CE7" s="38">
        <v>1382.15</v>
      </c>
      <c r="CF7" s="38">
        <v>430.3</v>
      </c>
      <c r="CG7" s="38">
        <v>622.30999999999995</v>
      </c>
      <c r="CH7" s="38">
        <v>589.39</v>
      </c>
      <c r="CI7" s="38">
        <v>620.01</v>
      </c>
      <c r="CJ7" s="38">
        <v>561.54</v>
      </c>
      <c r="CK7" s="38">
        <v>553.77</v>
      </c>
      <c r="CL7" s="38">
        <v>556.04</v>
      </c>
      <c r="CM7" s="38">
        <v>12.5</v>
      </c>
      <c r="CN7" s="38">
        <v>12.5</v>
      </c>
      <c r="CO7" s="38">
        <v>37.5</v>
      </c>
      <c r="CP7" s="38">
        <v>37.5</v>
      </c>
      <c r="CQ7" s="38">
        <v>37.5</v>
      </c>
      <c r="CR7" s="38">
        <v>39.119999999999997</v>
      </c>
      <c r="CS7" s="38">
        <v>41.24</v>
      </c>
      <c r="CT7" s="38">
        <v>43.1</v>
      </c>
      <c r="CU7" s="38">
        <v>34.92</v>
      </c>
      <c r="CV7" s="38">
        <v>36.44</v>
      </c>
      <c r="CW7" s="38">
        <v>37.130000000000003</v>
      </c>
      <c r="CX7" s="38">
        <v>100</v>
      </c>
      <c r="CY7" s="38">
        <v>100</v>
      </c>
      <c r="CZ7" s="38">
        <v>100</v>
      </c>
      <c r="DA7" s="38">
        <v>100</v>
      </c>
      <c r="DB7" s="38">
        <v>100</v>
      </c>
      <c r="DC7" s="38">
        <v>87.79</v>
      </c>
      <c r="DD7" s="38">
        <v>88.34</v>
      </c>
      <c r="DE7" s="38">
        <v>88.02</v>
      </c>
      <c r="DF7" s="38">
        <v>88.64</v>
      </c>
      <c r="DG7" s="38">
        <v>89.93</v>
      </c>
      <c r="DH7" s="38">
        <v>90.08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</v>
      </c>
      <c r="EK7" s="38">
        <v>0</v>
      </c>
      <c r="EL7" s="38">
        <v>0</v>
      </c>
      <c r="EM7" s="38">
        <v>0</v>
      </c>
      <c r="EN7" s="38">
        <v>0.01</v>
      </c>
      <c r="EO7" s="38">
        <v>0.01</v>
      </c>
    </row>
    <row r="8" spans="1:14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>
      <c r="A9" s="40"/>
      <c r="B9" s="40" t="s">
        <v>115</v>
      </c>
      <c r="C9" s="40" t="s">
        <v>116</v>
      </c>
      <c r="D9" s="40" t="s">
        <v>117</v>
      </c>
      <c r="E9" s="40" t="s">
        <v>118</v>
      </c>
      <c r="F9" s="40" t="s">
        <v>119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>
      <c r="A10" s="40" t="s">
        <v>59</v>
      </c>
      <c r="B10" s="41">
        <f>DATEVALUE($B$6-4&amp;"年1月1日")</f>
        <v>40909</v>
      </c>
      <c r="C10" s="41">
        <f>DATEVALUE($B$6-3&amp;"年1月1日")</f>
        <v>41275</v>
      </c>
      <c r="D10" s="41">
        <f>DATEVALUE($B$6-2&amp;"年1月1日")</f>
        <v>41640</v>
      </c>
      <c r="E10" s="41">
        <f>DATEVALUE($B$6-1&amp;"年1月1日")</f>
        <v>42005</v>
      </c>
      <c r="F10" s="41">
        <f>DATEVALUE($B$6&amp;"年1月1日")</f>
        <v>42370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鳥取県庁</cp:lastModifiedBy>
  <cp:lastPrinted>2018-02-27T07:58:49Z</cp:lastPrinted>
  <dcterms:created xsi:type="dcterms:W3CDTF">2017-12-25T02:38:27Z</dcterms:created>
  <dcterms:modified xsi:type="dcterms:W3CDTF">2018-02-27T07:58:52Z</dcterms:modified>
  <cp:category/>
</cp:coreProperties>
</file>